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715" windowWidth="4110" windowHeight="2670" tabRatio="691" firstSheet="1" activeTab="1"/>
  </bookViews>
  <sheets>
    <sheet name="Sheet2" sheetId="221" state="hidden" r:id="rId1"/>
    <sheet name="09" sheetId="296" r:id="rId2"/>
    <sheet name="09ապ" sheetId="306" r:id="rId3"/>
  </sheets>
  <definedNames>
    <definedName name="_xlnm.Print_Titles" localSheetId="1">'09'!$A:$B,'09'!$11:$11</definedName>
    <definedName name="_xlnm.Print_Titles" localSheetId="2">'09ապ'!$7:$7</definedName>
  </definedNames>
  <calcPr calcId="125725"/>
</workbook>
</file>

<file path=xl/calcChain.xml><?xml version="1.0" encoding="utf-8"?>
<calcChain xmlns="http://schemas.openxmlformats.org/spreadsheetml/2006/main">
  <c r="G70" i="306"/>
  <c r="H70"/>
  <c r="I70"/>
  <c r="J70"/>
  <c r="R70"/>
  <c r="Q70"/>
  <c r="P70"/>
  <c r="O70"/>
  <c r="M70"/>
  <c r="L70"/>
  <c r="K70"/>
  <c r="D70"/>
  <c r="E70"/>
  <c r="BN74" i="296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BM74"/>
  <c r="BL74"/>
  <c r="BK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AQ74"/>
  <c r="AP74"/>
  <c r="AO74"/>
  <c r="AM74"/>
  <c r="AL74"/>
  <c r="AK74"/>
  <c r="AI74"/>
  <c r="AH74"/>
  <c r="AG74"/>
  <c r="AE74"/>
  <c r="AD74"/>
  <c r="AC74"/>
  <c r="AA74"/>
  <c r="Z74"/>
  <c r="Y74"/>
  <c r="W74"/>
  <c r="V74"/>
  <c r="U74"/>
  <c r="S74"/>
  <c r="R74"/>
  <c r="Q74"/>
  <c r="O74"/>
  <c r="N74"/>
  <c r="M74"/>
  <c r="D74"/>
  <c r="E74"/>
  <c r="F74"/>
  <c r="G74"/>
  <c r="C74"/>
  <c r="DW73" l="1"/>
  <c r="DV73"/>
  <c r="DU73"/>
  <c r="CZ73"/>
  <c r="CY73"/>
  <c r="BI73"/>
  <c r="BH73"/>
  <c r="BG73"/>
  <c r="BC73"/>
  <c r="AZ73"/>
  <c r="AW73"/>
  <c r="DA73" s="1"/>
  <c r="G73" s="1"/>
  <c r="AJ73"/>
  <c r="AF73"/>
  <c r="AB73"/>
  <c r="X73"/>
  <c r="S73"/>
  <c r="R73"/>
  <c r="T73" s="1"/>
  <c r="Q73"/>
  <c r="O73"/>
  <c r="P73" s="1"/>
  <c r="N73"/>
  <c r="M73"/>
  <c r="F73"/>
  <c r="E73"/>
  <c r="I73" s="1"/>
  <c r="DW72"/>
  <c r="DV72"/>
  <c r="DU72"/>
  <c r="CZ72"/>
  <c r="CY72"/>
  <c r="BI72"/>
  <c r="BJ72" s="1"/>
  <c r="BH72"/>
  <c r="BG72"/>
  <c r="BC72"/>
  <c r="AZ72"/>
  <c r="AW72"/>
  <c r="AJ72"/>
  <c r="AF72"/>
  <c r="AB72"/>
  <c r="X72"/>
  <c r="S72"/>
  <c r="R72"/>
  <c r="Q72"/>
  <c r="O72"/>
  <c r="N72"/>
  <c r="M72"/>
  <c r="F72"/>
  <c r="E72"/>
  <c r="I72" s="1"/>
  <c r="DW71"/>
  <c r="DV71"/>
  <c r="DU71"/>
  <c r="CZ71"/>
  <c r="CY71"/>
  <c r="BI71"/>
  <c r="BH71"/>
  <c r="BG71"/>
  <c r="BC71"/>
  <c r="AZ71"/>
  <c r="AW71"/>
  <c r="DA71" s="1"/>
  <c r="G71" s="1"/>
  <c r="AJ71"/>
  <c r="AF71"/>
  <c r="AB71"/>
  <c r="X71"/>
  <c r="S71"/>
  <c r="R71"/>
  <c r="T71" s="1"/>
  <c r="Q71"/>
  <c r="O71"/>
  <c r="P71" s="1"/>
  <c r="N71"/>
  <c r="M71"/>
  <c r="F71"/>
  <c r="E71"/>
  <c r="I71" s="1"/>
  <c r="DW70"/>
  <c r="DV70"/>
  <c r="DU70"/>
  <c r="CZ70"/>
  <c r="CY70"/>
  <c r="BI70"/>
  <c r="BJ70" s="1"/>
  <c r="BH70"/>
  <c r="BG70"/>
  <c r="BC70"/>
  <c r="AZ70"/>
  <c r="AW70"/>
  <c r="AJ70"/>
  <c r="AF70"/>
  <c r="S70"/>
  <c r="R70"/>
  <c r="Q70"/>
  <c r="O70"/>
  <c r="N70"/>
  <c r="M70"/>
  <c r="F70"/>
  <c r="E70"/>
  <c r="I70" s="1"/>
  <c r="DW69"/>
  <c r="DV69"/>
  <c r="DU69"/>
  <c r="CZ69"/>
  <c r="CY69"/>
  <c r="E69" s="1"/>
  <c r="I69" s="1"/>
  <c r="BI69"/>
  <c r="BH69"/>
  <c r="BG69"/>
  <c r="BC69"/>
  <c r="AW69"/>
  <c r="AJ69"/>
  <c r="AF69"/>
  <c r="AB69"/>
  <c r="X69"/>
  <c r="S69"/>
  <c r="T69" s="1"/>
  <c r="R69"/>
  <c r="Q69"/>
  <c r="O69"/>
  <c r="N69"/>
  <c r="M69"/>
  <c r="F69"/>
  <c r="DW68"/>
  <c r="DV68"/>
  <c r="DU68"/>
  <c r="CZ68"/>
  <c r="CY68"/>
  <c r="BI68"/>
  <c r="BH68"/>
  <c r="BG68"/>
  <c r="BC68"/>
  <c r="AZ68"/>
  <c r="AW68"/>
  <c r="AJ68"/>
  <c r="AF68"/>
  <c r="AB68"/>
  <c r="X68"/>
  <c r="S68"/>
  <c r="R68"/>
  <c r="Q68"/>
  <c r="O68"/>
  <c r="N68"/>
  <c r="M68"/>
  <c r="F68"/>
  <c r="E68"/>
  <c r="I68" s="1"/>
  <c r="DW67"/>
  <c r="DV67"/>
  <c r="DU67"/>
  <c r="CZ67"/>
  <c r="CY67"/>
  <c r="BI67"/>
  <c r="BH67"/>
  <c r="BG67"/>
  <c r="BC67"/>
  <c r="AZ67"/>
  <c r="AW67"/>
  <c r="AJ67"/>
  <c r="AF67"/>
  <c r="AB67"/>
  <c r="X67"/>
  <c r="S67"/>
  <c r="R67"/>
  <c r="Q67"/>
  <c r="O67"/>
  <c r="N67"/>
  <c r="M67"/>
  <c r="F67"/>
  <c r="E67"/>
  <c r="I67" s="1"/>
  <c r="DW66"/>
  <c r="DV66"/>
  <c r="DU66"/>
  <c r="CZ66"/>
  <c r="F66" s="1"/>
  <c r="CY66"/>
  <c r="E66" s="1"/>
  <c r="I66" s="1"/>
  <c r="BI66"/>
  <c r="BH66"/>
  <c r="BG66"/>
  <c r="BC66"/>
  <c r="AW66"/>
  <c r="AF66"/>
  <c r="AB66"/>
  <c r="S66"/>
  <c r="R66"/>
  <c r="Q66"/>
  <c r="O66"/>
  <c r="N66"/>
  <c r="M66"/>
  <c r="DW65"/>
  <c r="DV65"/>
  <c r="DU65"/>
  <c r="CZ65"/>
  <c r="F65" s="1"/>
  <c r="CY65"/>
  <c r="E65" s="1"/>
  <c r="I65" s="1"/>
  <c r="BI65"/>
  <c r="BH65"/>
  <c r="BG65"/>
  <c r="BC65"/>
  <c r="AW65"/>
  <c r="AJ65"/>
  <c r="AF65"/>
  <c r="AB65"/>
  <c r="X65"/>
  <c r="S65"/>
  <c r="R65"/>
  <c r="Q65"/>
  <c r="O65"/>
  <c r="N65"/>
  <c r="M65"/>
  <c r="DW64"/>
  <c r="DV64"/>
  <c r="DU64"/>
  <c r="CZ64"/>
  <c r="CY64"/>
  <c r="BI64"/>
  <c r="BH64"/>
  <c r="BG64"/>
  <c r="BC64"/>
  <c r="AW64"/>
  <c r="AJ64"/>
  <c r="AF64"/>
  <c r="AB64"/>
  <c r="S64"/>
  <c r="R64"/>
  <c r="Q64"/>
  <c r="O64"/>
  <c r="N64"/>
  <c r="M64"/>
  <c r="F64"/>
  <c r="E64"/>
  <c r="I64" s="1"/>
  <c r="DW63"/>
  <c r="DV63"/>
  <c r="DU63"/>
  <c r="CZ63"/>
  <c r="F63" s="1"/>
  <c r="CY63"/>
  <c r="BI63"/>
  <c r="BH63"/>
  <c r="BG63"/>
  <c r="BC63"/>
  <c r="AZ63"/>
  <c r="AW63"/>
  <c r="AJ63"/>
  <c r="AF63"/>
  <c r="AB63"/>
  <c r="S63"/>
  <c r="R63"/>
  <c r="Q63"/>
  <c r="O63"/>
  <c r="N63"/>
  <c r="M63"/>
  <c r="E63"/>
  <c r="I63" s="1"/>
  <c r="DW62"/>
  <c r="DV62"/>
  <c r="DU62"/>
  <c r="CZ62"/>
  <c r="CY62"/>
  <c r="BI62"/>
  <c r="BH62"/>
  <c r="BG62"/>
  <c r="BC62"/>
  <c r="AZ62"/>
  <c r="AW62"/>
  <c r="AJ62"/>
  <c r="AF62"/>
  <c r="AB62"/>
  <c r="X62"/>
  <c r="S62"/>
  <c r="R62"/>
  <c r="Q62"/>
  <c r="O62"/>
  <c r="N62"/>
  <c r="M62"/>
  <c r="F62"/>
  <c r="E62"/>
  <c r="I62" s="1"/>
  <c r="DW61"/>
  <c r="DV61"/>
  <c r="DU61"/>
  <c r="CZ61"/>
  <c r="CY61"/>
  <c r="BI61"/>
  <c r="BH61"/>
  <c r="BG61"/>
  <c r="BC61"/>
  <c r="AZ61"/>
  <c r="AW61"/>
  <c r="AJ61"/>
  <c r="AF61"/>
  <c r="AB61"/>
  <c r="X61"/>
  <c r="S61"/>
  <c r="R61"/>
  <c r="Q61"/>
  <c r="O61"/>
  <c r="N61"/>
  <c r="M61"/>
  <c r="F61"/>
  <c r="E61"/>
  <c r="I61" s="1"/>
  <c r="DW60"/>
  <c r="DV60"/>
  <c r="DU60"/>
  <c r="CZ60"/>
  <c r="CY60"/>
  <c r="BI60"/>
  <c r="BH60"/>
  <c r="BG60"/>
  <c r="BC60"/>
  <c r="AZ60"/>
  <c r="AW60"/>
  <c r="AF60"/>
  <c r="AB60"/>
  <c r="S60"/>
  <c r="R60"/>
  <c r="Q60"/>
  <c r="O60"/>
  <c r="N60"/>
  <c r="M60"/>
  <c r="F60"/>
  <c r="E60"/>
  <c r="I60" s="1"/>
  <c r="DW59"/>
  <c r="DV59"/>
  <c r="DU59"/>
  <c r="CZ59"/>
  <c r="CY59"/>
  <c r="BI59"/>
  <c r="BH59"/>
  <c r="BG59"/>
  <c r="BC59"/>
  <c r="AZ59"/>
  <c r="AW59"/>
  <c r="AJ59"/>
  <c r="AF59"/>
  <c r="AB59"/>
  <c r="X59"/>
  <c r="S59"/>
  <c r="R59"/>
  <c r="Q59"/>
  <c r="O59"/>
  <c r="N59"/>
  <c r="M59"/>
  <c r="F59"/>
  <c r="E59"/>
  <c r="I59" s="1"/>
  <c r="DW58"/>
  <c r="DV58"/>
  <c r="DU58"/>
  <c r="CZ58"/>
  <c r="CY58"/>
  <c r="BI58"/>
  <c r="BH58"/>
  <c r="BG58"/>
  <c r="BC58"/>
  <c r="AZ58"/>
  <c r="AW58"/>
  <c r="AJ58"/>
  <c r="AF58"/>
  <c r="AB58"/>
  <c r="X58"/>
  <c r="S58"/>
  <c r="R58"/>
  <c r="Q58"/>
  <c r="O58"/>
  <c r="N58"/>
  <c r="M58"/>
  <c r="F58"/>
  <c r="E58"/>
  <c r="I58" s="1"/>
  <c r="DW57"/>
  <c r="DV57"/>
  <c r="DU57"/>
  <c r="CZ57"/>
  <c r="F57" s="1"/>
  <c r="CY57"/>
  <c r="BI57"/>
  <c r="BH57"/>
  <c r="BG57"/>
  <c r="BC57"/>
  <c r="AW57"/>
  <c r="AJ57"/>
  <c r="AF57"/>
  <c r="AB57"/>
  <c r="X57"/>
  <c r="S57"/>
  <c r="R57"/>
  <c r="Q57"/>
  <c r="O57"/>
  <c r="N57"/>
  <c r="M57"/>
  <c r="E57"/>
  <c r="I57" s="1"/>
  <c r="DW56"/>
  <c r="DV56"/>
  <c r="DU56"/>
  <c r="CZ56"/>
  <c r="CY56"/>
  <c r="BI56"/>
  <c r="BH56"/>
  <c r="BG56"/>
  <c r="BC56"/>
  <c r="AZ56"/>
  <c r="AW56"/>
  <c r="AJ56"/>
  <c r="AF56"/>
  <c r="AB56"/>
  <c r="X56"/>
  <c r="S56"/>
  <c r="R56"/>
  <c r="Q56"/>
  <c r="O56"/>
  <c r="N56"/>
  <c r="M56"/>
  <c r="F56"/>
  <c r="E56"/>
  <c r="I56" s="1"/>
  <c r="DW55"/>
  <c r="DV55"/>
  <c r="DU55"/>
  <c r="CZ55"/>
  <c r="CY55"/>
  <c r="BI55"/>
  <c r="BH55"/>
  <c r="BG55"/>
  <c r="AZ55"/>
  <c r="AW55"/>
  <c r="AN55"/>
  <c r="AJ55"/>
  <c r="AF55"/>
  <c r="AB55"/>
  <c r="X55"/>
  <c r="S55"/>
  <c r="R55"/>
  <c r="Q55"/>
  <c r="O55"/>
  <c r="N55"/>
  <c r="M55"/>
  <c r="DW54"/>
  <c r="DV54"/>
  <c r="DU54"/>
  <c r="CZ54"/>
  <c r="F54" s="1"/>
  <c r="CY54"/>
  <c r="BI54"/>
  <c r="BH54"/>
  <c r="BG54"/>
  <c r="BC54"/>
  <c r="AW54"/>
  <c r="AJ54"/>
  <c r="AF54"/>
  <c r="AB54"/>
  <c r="X54"/>
  <c r="S54"/>
  <c r="R54"/>
  <c r="Q54"/>
  <c r="O54"/>
  <c r="N54"/>
  <c r="M54"/>
  <c r="E54"/>
  <c r="I54" s="1"/>
  <c r="DW53"/>
  <c r="DV53"/>
  <c r="DU53"/>
  <c r="CZ53"/>
  <c r="F53" s="1"/>
  <c r="CY53"/>
  <c r="BI53"/>
  <c r="BH53"/>
  <c r="BG53"/>
  <c r="BC53"/>
  <c r="AW53"/>
  <c r="AJ53"/>
  <c r="AF53"/>
  <c r="AB53"/>
  <c r="X53"/>
  <c r="S53"/>
  <c r="R53"/>
  <c r="Q53"/>
  <c r="O53"/>
  <c r="N53"/>
  <c r="M53"/>
  <c r="E53"/>
  <c r="I53" s="1"/>
  <c r="DW52"/>
  <c r="DV52"/>
  <c r="DU52"/>
  <c r="CZ52"/>
  <c r="F52" s="1"/>
  <c r="CY52"/>
  <c r="BI52"/>
  <c r="BH52"/>
  <c r="BG52"/>
  <c r="BC52"/>
  <c r="AW52"/>
  <c r="AJ52"/>
  <c r="AF52"/>
  <c r="AB52"/>
  <c r="X52"/>
  <c r="S52"/>
  <c r="R52"/>
  <c r="Q52"/>
  <c r="O52"/>
  <c r="N52"/>
  <c r="M52"/>
  <c r="E52"/>
  <c r="I52" s="1"/>
  <c r="DW51"/>
  <c r="DV51"/>
  <c r="DU51"/>
  <c r="CZ51"/>
  <c r="F51" s="1"/>
  <c r="CY51"/>
  <c r="BI51"/>
  <c r="BH51"/>
  <c r="BG51"/>
  <c r="BC51"/>
  <c r="AW51"/>
  <c r="AJ51"/>
  <c r="AF51"/>
  <c r="AB51"/>
  <c r="X51"/>
  <c r="S51"/>
  <c r="R51"/>
  <c r="Q51"/>
  <c r="O51"/>
  <c r="N51"/>
  <c r="M51"/>
  <c r="E51"/>
  <c r="I51" s="1"/>
  <c r="DW50"/>
  <c r="DV50"/>
  <c r="DU50"/>
  <c r="CZ50"/>
  <c r="F50" s="1"/>
  <c r="CY50"/>
  <c r="BI50"/>
  <c r="BH50"/>
  <c r="BG50"/>
  <c r="BC50"/>
  <c r="AW50"/>
  <c r="DA50" s="1"/>
  <c r="G50" s="1"/>
  <c r="AJ50"/>
  <c r="AF50"/>
  <c r="AB50"/>
  <c r="X50"/>
  <c r="S50"/>
  <c r="R50"/>
  <c r="Q50"/>
  <c r="O50"/>
  <c r="P50" s="1"/>
  <c r="N50"/>
  <c r="M50"/>
  <c r="E50"/>
  <c r="I50" s="1"/>
  <c r="DW49"/>
  <c r="DV49"/>
  <c r="DU49"/>
  <c r="CZ49"/>
  <c r="F49" s="1"/>
  <c r="CY49"/>
  <c r="BI49"/>
  <c r="BH49"/>
  <c r="BG49"/>
  <c r="BC49"/>
  <c r="AW49"/>
  <c r="AJ49"/>
  <c r="AF49"/>
  <c r="AB49"/>
  <c r="X49"/>
  <c r="S49"/>
  <c r="R49"/>
  <c r="Q49"/>
  <c r="O49"/>
  <c r="N49"/>
  <c r="M49"/>
  <c r="E49"/>
  <c r="I49" s="1"/>
  <c r="DW48"/>
  <c r="DV48"/>
  <c r="DU48"/>
  <c r="CZ48"/>
  <c r="F48" s="1"/>
  <c r="CY48"/>
  <c r="BI48"/>
  <c r="BJ48" s="1"/>
  <c r="BH48"/>
  <c r="BG48"/>
  <c r="BC48"/>
  <c r="AW48"/>
  <c r="DA48" s="1"/>
  <c r="G48" s="1"/>
  <c r="AJ48"/>
  <c r="AF48"/>
  <c r="AB48"/>
  <c r="X48"/>
  <c r="S48"/>
  <c r="R48"/>
  <c r="Q48"/>
  <c r="O48"/>
  <c r="P48" s="1"/>
  <c r="N48"/>
  <c r="M48"/>
  <c r="E48"/>
  <c r="I48" s="1"/>
  <c r="DW47"/>
  <c r="DV47"/>
  <c r="DU47"/>
  <c r="CZ47"/>
  <c r="CY47"/>
  <c r="E47" s="1"/>
  <c r="I47" s="1"/>
  <c r="BI47"/>
  <c r="BH47"/>
  <c r="BG47"/>
  <c r="BC47"/>
  <c r="AW47"/>
  <c r="AJ47"/>
  <c r="AF47"/>
  <c r="AB47"/>
  <c r="S47"/>
  <c r="R47"/>
  <c r="Q47"/>
  <c r="O47"/>
  <c r="N47"/>
  <c r="M47"/>
  <c r="F47"/>
  <c r="DW46"/>
  <c r="DV46"/>
  <c r="DU46"/>
  <c r="CZ46"/>
  <c r="F46" s="1"/>
  <c r="CY46"/>
  <c r="BI46"/>
  <c r="BH46"/>
  <c r="BG46"/>
  <c r="BC46"/>
  <c r="AW46"/>
  <c r="AJ46"/>
  <c r="AF46"/>
  <c r="AB46"/>
  <c r="X46"/>
  <c r="S46"/>
  <c r="R46"/>
  <c r="Q46"/>
  <c r="O46"/>
  <c r="N46"/>
  <c r="M46"/>
  <c r="E46"/>
  <c r="I46" s="1"/>
  <c r="DW45"/>
  <c r="DV45"/>
  <c r="DU45"/>
  <c r="CZ45"/>
  <c r="F45" s="1"/>
  <c r="CY45"/>
  <c r="BI45"/>
  <c r="BH45"/>
  <c r="BG45"/>
  <c r="BC45"/>
  <c r="AW45"/>
  <c r="DA45" s="1"/>
  <c r="G45" s="1"/>
  <c r="AJ45"/>
  <c r="AF45"/>
  <c r="AB45"/>
  <c r="X45"/>
  <c r="S45"/>
  <c r="R45"/>
  <c r="T45" s="1"/>
  <c r="Q45"/>
  <c r="O45"/>
  <c r="P45" s="1"/>
  <c r="N45"/>
  <c r="M45"/>
  <c r="E45"/>
  <c r="I45" s="1"/>
  <c r="DW44"/>
  <c r="DV44"/>
  <c r="DU44"/>
  <c r="CZ44"/>
  <c r="CY44"/>
  <c r="BI44"/>
  <c r="BH44"/>
  <c r="BG44"/>
  <c r="BC44"/>
  <c r="AW44"/>
  <c r="AJ44"/>
  <c r="AF44"/>
  <c r="AB44"/>
  <c r="S44"/>
  <c r="R44"/>
  <c r="Q44"/>
  <c r="O44"/>
  <c r="N44"/>
  <c r="M44"/>
  <c r="F44"/>
  <c r="E44"/>
  <c r="I44" s="1"/>
  <c r="DW43"/>
  <c r="DV43"/>
  <c r="DU43"/>
  <c r="CZ43"/>
  <c r="F43" s="1"/>
  <c r="CY43"/>
  <c r="E43" s="1"/>
  <c r="I43" s="1"/>
  <c r="BI43"/>
  <c r="BH43"/>
  <c r="BG43"/>
  <c r="BC43"/>
  <c r="AW43"/>
  <c r="AJ43"/>
  <c r="AF43"/>
  <c r="AB43"/>
  <c r="X43"/>
  <c r="S43"/>
  <c r="R43"/>
  <c r="Q43"/>
  <c r="O43"/>
  <c r="N43"/>
  <c r="M43"/>
  <c r="DW42"/>
  <c r="DV42"/>
  <c r="DU42"/>
  <c r="CZ42"/>
  <c r="CY42"/>
  <c r="BI42"/>
  <c r="BH42"/>
  <c r="BG42"/>
  <c r="BC42"/>
  <c r="AW42"/>
  <c r="AJ42"/>
  <c r="AF42"/>
  <c r="AB42"/>
  <c r="S42"/>
  <c r="R42"/>
  <c r="Q42"/>
  <c r="O42"/>
  <c r="N42"/>
  <c r="M42"/>
  <c r="F42"/>
  <c r="E42"/>
  <c r="I42" s="1"/>
  <c r="DW41"/>
  <c r="DV41"/>
  <c r="DU41"/>
  <c r="CZ41"/>
  <c r="F41" s="1"/>
  <c r="CY41"/>
  <c r="BI41"/>
  <c r="BH41"/>
  <c r="BG41"/>
  <c r="BC41"/>
  <c r="AW41"/>
  <c r="AJ41"/>
  <c r="AF41"/>
  <c r="AB41"/>
  <c r="X41"/>
  <c r="S41"/>
  <c r="R41"/>
  <c r="Q41"/>
  <c r="O41"/>
  <c r="N41"/>
  <c r="M41"/>
  <c r="E41"/>
  <c r="I41" s="1"/>
  <c r="DW40"/>
  <c r="DV40"/>
  <c r="DU40"/>
  <c r="CZ40"/>
  <c r="CY40"/>
  <c r="BI40"/>
  <c r="BH40"/>
  <c r="BG40"/>
  <c r="BC40"/>
  <c r="AW40"/>
  <c r="AF40"/>
  <c r="AB40"/>
  <c r="X40"/>
  <c r="S40"/>
  <c r="R40"/>
  <c r="Q40"/>
  <c r="O40"/>
  <c r="N40"/>
  <c r="M40"/>
  <c r="F40"/>
  <c r="E40"/>
  <c r="I40" s="1"/>
  <c r="DW39"/>
  <c r="DV39"/>
  <c r="DU39"/>
  <c r="CZ39"/>
  <c r="F39" s="1"/>
  <c r="CY39"/>
  <c r="E39" s="1"/>
  <c r="I39" s="1"/>
  <c r="BI39"/>
  <c r="BH39"/>
  <c r="BG39"/>
  <c r="BC39"/>
  <c r="AW39"/>
  <c r="AJ39"/>
  <c r="AF39"/>
  <c r="AB39"/>
  <c r="X39"/>
  <c r="S39"/>
  <c r="R39"/>
  <c r="Q39"/>
  <c r="O39"/>
  <c r="N39"/>
  <c r="M39"/>
  <c r="DW38"/>
  <c r="DV38"/>
  <c r="DU38"/>
  <c r="CZ38"/>
  <c r="CY38"/>
  <c r="BI38"/>
  <c r="BH38"/>
  <c r="BG38"/>
  <c r="AZ38"/>
  <c r="AW38"/>
  <c r="AN38"/>
  <c r="AJ38"/>
  <c r="AF38"/>
  <c r="AB38"/>
  <c r="X38"/>
  <c r="S38"/>
  <c r="R38"/>
  <c r="Q38"/>
  <c r="O38"/>
  <c r="N38"/>
  <c r="M38"/>
  <c r="F38"/>
  <c r="E38"/>
  <c r="DW37"/>
  <c r="DV37"/>
  <c r="DU37"/>
  <c r="CZ37"/>
  <c r="F37" s="1"/>
  <c r="CY37"/>
  <c r="E37" s="1"/>
  <c r="I37" s="1"/>
  <c r="BI37"/>
  <c r="BH37"/>
  <c r="BG37"/>
  <c r="BC37"/>
  <c r="AZ37"/>
  <c r="AW37"/>
  <c r="AJ37"/>
  <c r="AF37"/>
  <c r="AB37"/>
  <c r="X37"/>
  <c r="S37"/>
  <c r="R37"/>
  <c r="Q37"/>
  <c r="O37"/>
  <c r="N37"/>
  <c r="M37"/>
  <c r="DW36"/>
  <c r="DV36"/>
  <c r="DU36"/>
  <c r="CZ36"/>
  <c r="CY36"/>
  <c r="BI36"/>
  <c r="BH36"/>
  <c r="BG36"/>
  <c r="AZ36"/>
  <c r="AW36"/>
  <c r="AJ36"/>
  <c r="AF36"/>
  <c r="AB36"/>
  <c r="X36"/>
  <c r="S36"/>
  <c r="R36"/>
  <c r="Q36"/>
  <c r="O36"/>
  <c r="N36"/>
  <c r="M36"/>
  <c r="E36"/>
  <c r="I36" s="1"/>
  <c r="DW35"/>
  <c r="DV35"/>
  <c r="DU35"/>
  <c r="CZ35"/>
  <c r="CY35"/>
  <c r="E35" s="1"/>
  <c r="I35" s="1"/>
  <c r="BI35"/>
  <c r="BH35"/>
  <c r="BG35"/>
  <c r="AW35"/>
  <c r="DA35" s="1"/>
  <c r="G35" s="1"/>
  <c r="AJ35"/>
  <c r="AF35"/>
  <c r="AB35"/>
  <c r="X35"/>
  <c r="S35"/>
  <c r="R35"/>
  <c r="Q35"/>
  <c r="O35"/>
  <c r="N35"/>
  <c r="M35"/>
  <c r="DW34"/>
  <c r="DV34"/>
  <c r="DU34"/>
  <c r="CZ34"/>
  <c r="F34" s="1"/>
  <c r="CY34"/>
  <c r="BI34"/>
  <c r="BH34"/>
  <c r="BG34"/>
  <c r="BC34"/>
  <c r="AZ34"/>
  <c r="AW34"/>
  <c r="AN34"/>
  <c r="AJ34"/>
  <c r="AF34"/>
  <c r="AB34"/>
  <c r="X34"/>
  <c r="S34"/>
  <c r="R34"/>
  <c r="Q34"/>
  <c r="O34"/>
  <c r="N34"/>
  <c r="M34"/>
  <c r="DW33"/>
  <c r="DV33"/>
  <c r="DU33"/>
  <c r="CZ33"/>
  <c r="F33" s="1"/>
  <c r="CY33"/>
  <c r="E33" s="1"/>
  <c r="I33" s="1"/>
  <c r="BI33"/>
  <c r="BH33"/>
  <c r="BG33"/>
  <c r="BC33"/>
  <c r="AZ33"/>
  <c r="AW33"/>
  <c r="AJ33"/>
  <c r="AF33"/>
  <c r="AB33"/>
  <c r="X33"/>
  <c r="S33"/>
  <c r="R33"/>
  <c r="Q33"/>
  <c r="O33"/>
  <c r="N33"/>
  <c r="M33"/>
  <c r="DW32"/>
  <c r="DV32"/>
  <c r="DU32"/>
  <c r="CZ32"/>
  <c r="CY32"/>
  <c r="BI32"/>
  <c r="BH32"/>
  <c r="BG32"/>
  <c r="BC32"/>
  <c r="AZ32"/>
  <c r="AW32"/>
  <c r="AN32"/>
  <c r="AJ32"/>
  <c r="AF32"/>
  <c r="AB32"/>
  <c r="X32"/>
  <c r="S32"/>
  <c r="R32"/>
  <c r="Q32"/>
  <c r="O32"/>
  <c r="N32"/>
  <c r="M32"/>
  <c r="E32"/>
  <c r="L74"/>
  <c r="K74"/>
  <c r="DW31"/>
  <c r="DV31"/>
  <c r="DU31"/>
  <c r="CZ31"/>
  <c r="F31" s="1"/>
  <c r="CY31"/>
  <c r="BI31"/>
  <c r="BH31"/>
  <c r="BG31"/>
  <c r="BC31"/>
  <c r="AZ31"/>
  <c r="AW31"/>
  <c r="AJ31"/>
  <c r="AF31"/>
  <c r="AB31"/>
  <c r="X31"/>
  <c r="S31"/>
  <c r="T31" s="1"/>
  <c r="R31"/>
  <c r="Q31"/>
  <c r="O31"/>
  <c r="N31"/>
  <c r="M31"/>
  <c r="E31"/>
  <c r="I31" s="1"/>
  <c r="DW30"/>
  <c r="DV30"/>
  <c r="DU30"/>
  <c r="CZ30"/>
  <c r="CY30"/>
  <c r="BI30"/>
  <c r="BJ30" s="1"/>
  <c r="BH30"/>
  <c r="BG30"/>
  <c r="BC30"/>
  <c r="AW30"/>
  <c r="DA30" s="1"/>
  <c r="G30" s="1"/>
  <c r="AJ30"/>
  <c r="AF30"/>
  <c r="AB30"/>
  <c r="X30"/>
  <c r="S30"/>
  <c r="R30"/>
  <c r="Q30"/>
  <c r="O30"/>
  <c r="P30" s="1"/>
  <c r="N30"/>
  <c r="M30"/>
  <c r="E30"/>
  <c r="I30" s="1"/>
  <c r="DW29"/>
  <c r="DV29"/>
  <c r="DU29"/>
  <c r="CZ29"/>
  <c r="CY29"/>
  <c r="BI29"/>
  <c r="BH29"/>
  <c r="BG29"/>
  <c r="BC29"/>
  <c r="AW29"/>
  <c r="AJ29"/>
  <c r="AF29"/>
  <c r="AB29"/>
  <c r="X29"/>
  <c r="S29"/>
  <c r="T29" s="1"/>
  <c r="R29"/>
  <c r="Q29"/>
  <c r="O29"/>
  <c r="N29"/>
  <c r="M29"/>
  <c r="E29"/>
  <c r="I29" s="1"/>
  <c r="DW28"/>
  <c r="DV28"/>
  <c r="DU28"/>
  <c r="CZ28"/>
  <c r="CY28"/>
  <c r="BI28"/>
  <c r="BJ28" s="1"/>
  <c r="BH28"/>
  <c r="BG28"/>
  <c r="AZ28"/>
  <c r="AW28"/>
  <c r="DA28" s="1"/>
  <c r="G28" s="1"/>
  <c r="AF28"/>
  <c r="AB28"/>
  <c r="S28"/>
  <c r="R28"/>
  <c r="Q28"/>
  <c r="O28"/>
  <c r="P28" s="1"/>
  <c r="N28"/>
  <c r="M28"/>
  <c r="E28"/>
  <c r="I28" s="1"/>
  <c r="DW27"/>
  <c r="DV27"/>
  <c r="DU27"/>
  <c r="CZ27"/>
  <c r="CY27"/>
  <c r="E27" s="1"/>
  <c r="I27" s="1"/>
  <c r="BI27"/>
  <c r="BH27"/>
  <c r="BG27"/>
  <c r="BC27"/>
  <c r="DA27" s="1"/>
  <c r="G27" s="1"/>
  <c r="AW27"/>
  <c r="AF27"/>
  <c r="AB27"/>
  <c r="S27"/>
  <c r="R27"/>
  <c r="Q27"/>
  <c r="O27"/>
  <c r="N27"/>
  <c r="P27" s="1"/>
  <c r="M27"/>
  <c r="F27"/>
  <c r="DW26"/>
  <c r="DV26"/>
  <c r="DU26"/>
  <c r="CZ26"/>
  <c r="F26" s="1"/>
  <c r="CY26"/>
  <c r="BI26"/>
  <c r="BH26"/>
  <c r="BG26"/>
  <c r="BC26"/>
  <c r="AW26"/>
  <c r="DA26" s="1"/>
  <c r="G26" s="1"/>
  <c r="AJ26"/>
  <c r="AF26"/>
  <c r="AB26"/>
  <c r="X26"/>
  <c r="S26"/>
  <c r="R26"/>
  <c r="T26" s="1"/>
  <c r="Q26"/>
  <c r="O26"/>
  <c r="N26"/>
  <c r="M26"/>
  <c r="DW25"/>
  <c r="DV25"/>
  <c r="DU25"/>
  <c r="CZ25"/>
  <c r="F25" s="1"/>
  <c r="CY25"/>
  <c r="E25" s="1"/>
  <c r="I25" s="1"/>
  <c r="BI25"/>
  <c r="BH25"/>
  <c r="BG25"/>
  <c r="BC25"/>
  <c r="AW25"/>
  <c r="AJ25"/>
  <c r="AF25"/>
  <c r="AB25"/>
  <c r="S25"/>
  <c r="R25"/>
  <c r="Q25"/>
  <c r="O25"/>
  <c r="N25"/>
  <c r="M25"/>
  <c r="DW24"/>
  <c r="DV24"/>
  <c r="DU24"/>
  <c r="CZ24"/>
  <c r="CY24"/>
  <c r="BI24"/>
  <c r="BH24"/>
  <c r="BG24"/>
  <c r="BC24"/>
  <c r="AW24"/>
  <c r="AJ24"/>
  <c r="AF24"/>
  <c r="AB24"/>
  <c r="X24"/>
  <c r="S24"/>
  <c r="T24" s="1"/>
  <c r="R24"/>
  <c r="Q24"/>
  <c r="O24"/>
  <c r="N24"/>
  <c r="M24"/>
  <c r="E24"/>
  <c r="I24" s="1"/>
  <c r="DW23"/>
  <c r="DV23"/>
  <c r="DU23"/>
  <c r="CZ23"/>
  <c r="F23" s="1"/>
  <c r="CY23"/>
  <c r="E23" s="1"/>
  <c r="I23" s="1"/>
  <c r="BI23"/>
  <c r="BH23"/>
  <c r="BG23"/>
  <c r="BC23"/>
  <c r="AW23"/>
  <c r="AF23"/>
  <c r="AB23"/>
  <c r="S23"/>
  <c r="R23"/>
  <c r="T23" s="1"/>
  <c r="Q23"/>
  <c r="O23"/>
  <c r="N23"/>
  <c r="M23"/>
  <c r="DW22"/>
  <c r="DV22"/>
  <c r="DU22"/>
  <c r="CZ22"/>
  <c r="F22" s="1"/>
  <c r="CY22"/>
  <c r="E22" s="1"/>
  <c r="I22" s="1"/>
  <c r="BI22"/>
  <c r="BH22"/>
  <c r="BG22"/>
  <c r="BC22"/>
  <c r="AW22"/>
  <c r="AJ22"/>
  <c r="AF22"/>
  <c r="AB22"/>
  <c r="S22"/>
  <c r="R22"/>
  <c r="Q22"/>
  <c r="O22"/>
  <c r="N22"/>
  <c r="M22"/>
  <c r="DW21"/>
  <c r="DV21"/>
  <c r="DU21"/>
  <c r="CZ21"/>
  <c r="CY21"/>
  <c r="BI21"/>
  <c r="BH21"/>
  <c r="BG21"/>
  <c r="BC21"/>
  <c r="AW21"/>
  <c r="AJ21"/>
  <c r="AF21"/>
  <c r="AB21"/>
  <c r="X21"/>
  <c r="S21"/>
  <c r="T21" s="1"/>
  <c r="R21"/>
  <c r="Q21"/>
  <c r="O21"/>
  <c r="N21"/>
  <c r="M21"/>
  <c r="E21"/>
  <c r="I21" s="1"/>
  <c r="DW20"/>
  <c r="DV20"/>
  <c r="DU20"/>
  <c r="CZ20"/>
  <c r="CY20"/>
  <c r="BI20"/>
  <c r="BJ20" s="1"/>
  <c r="BH20"/>
  <c r="BG20"/>
  <c r="BC20"/>
  <c r="AW20"/>
  <c r="DA20" s="1"/>
  <c r="G20" s="1"/>
  <c r="AJ20"/>
  <c r="AF20"/>
  <c r="AB20"/>
  <c r="X20"/>
  <c r="S20"/>
  <c r="R20"/>
  <c r="Q20"/>
  <c r="O20"/>
  <c r="P20" s="1"/>
  <c r="N20"/>
  <c r="M20"/>
  <c r="E20"/>
  <c r="I20" s="1"/>
  <c r="DW19"/>
  <c r="DV19"/>
  <c r="DU19"/>
  <c r="CZ19"/>
  <c r="CY19"/>
  <c r="BI19"/>
  <c r="BH19"/>
  <c r="BG19"/>
  <c r="BC19"/>
  <c r="AW19"/>
  <c r="AJ19"/>
  <c r="AF19"/>
  <c r="AB19"/>
  <c r="X19"/>
  <c r="S19"/>
  <c r="T19" s="1"/>
  <c r="R19"/>
  <c r="Q19"/>
  <c r="O19"/>
  <c r="N19"/>
  <c r="M19"/>
  <c r="E19"/>
  <c r="I19" s="1"/>
  <c r="DW18"/>
  <c r="DV18"/>
  <c r="DU18"/>
  <c r="CZ18"/>
  <c r="CY18"/>
  <c r="E18" s="1"/>
  <c r="I18" s="1"/>
  <c r="BI18"/>
  <c r="BJ18" s="1"/>
  <c r="BH18"/>
  <c r="BG18"/>
  <c r="BC18"/>
  <c r="AW18"/>
  <c r="DA18" s="1"/>
  <c r="G18" s="1"/>
  <c r="AF18"/>
  <c r="AB18"/>
  <c r="X18"/>
  <c r="S18"/>
  <c r="R18"/>
  <c r="Q18"/>
  <c r="O18"/>
  <c r="N18"/>
  <c r="P18" s="1"/>
  <c r="M18"/>
  <c r="F18"/>
  <c r="DW17"/>
  <c r="DV17"/>
  <c r="DU17"/>
  <c r="CZ17"/>
  <c r="F17" s="1"/>
  <c r="CY17"/>
  <c r="BI17"/>
  <c r="BH17"/>
  <c r="BG17"/>
  <c r="BC17"/>
  <c r="AZ17"/>
  <c r="AW17"/>
  <c r="AJ17"/>
  <c r="AF17"/>
  <c r="AB17"/>
  <c r="X17"/>
  <c r="S17"/>
  <c r="T17" s="1"/>
  <c r="R17"/>
  <c r="Q17"/>
  <c r="O17"/>
  <c r="N17"/>
  <c r="M17"/>
  <c r="E17"/>
  <c r="I17" s="1"/>
  <c r="DW16"/>
  <c r="DV16"/>
  <c r="DU16"/>
  <c r="CZ16"/>
  <c r="CY16"/>
  <c r="E16" s="1"/>
  <c r="I16" s="1"/>
  <c r="BI16"/>
  <c r="BJ16" s="1"/>
  <c r="BH16"/>
  <c r="BG16"/>
  <c r="BC16"/>
  <c r="AW16"/>
  <c r="DA16" s="1"/>
  <c r="G16" s="1"/>
  <c r="AJ16"/>
  <c r="AF16"/>
  <c r="AB16"/>
  <c r="S16"/>
  <c r="R16"/>
  <c r="Q16"/>
  <c r="O16"/>
  <c r="N16"/>
  <c r="P16" s="1"/>
  <c r="M16"/>
  <c r="F16"/>
  <c r="DW15"/>
  <c r="DV15"/>
  <c r="DU15"/>
  <c r="CZ15"/>
  <c r="F15" s="1"/>
  <c r="CY15"/>
  <c r="BI15"/>
  <c r="BH15"/>
  <c r="BG15"/>
  <c r="BC15"/>
  <c r="AW15"/>
  <c r="DA15" s="1"/>
  <c r="G15" s="1"/>
  <c r="AF15"/>
  <c r="X15"/>
  <c r="S15"/>
  <c r="R15"/>
  <c r="Q15"/>
  <c r="O15"/>
  <c r="P15" s="1"/>
  <c r="N15"/>
  <c r="M15"/>
  <c r="E15"/>
  <c r="I15" s="1"/>
  <c r="DW14"/>
  <c r="DV14"/>
  <c r="DU14"/>
  <c r="CZ14"/>
  <c r="CY14"/>
  <c r="BI14"/>
  <c r="BH14"/>
  <c r="BG14"/>
  <c r="AW14"/>
  <c r="DA14" s="1"/>
  <c r="G14" s="1"/>
  <c r="J14" s="1"/>
  <c r="AF14"/>
  <c r="AB14"/>
  <c r="X14"/>
  <c r="S14"/>
  <c r="R14"/>
  <c r="Q14"/>
  <c r="O14"/>
  <c r="N14"/>
  <c r="M14"/>
  <c r="E14"/>
  <c r="I14" s="1"/>
  <c r="DW13"/>
  <c r="DV13"/>
  <c r="DU13"/>
  <c r="CZ13"/>
  <c r="F13" s="1"/>
  <c r="CY13"/>
  <c r="E13" s="1"/>
  <c r="I13" s="1"/>
  <c r="BI13"/>
  <c r="BH13"/>
  <c r="BG13"/>
  <c r="BC13"/>
  <c r="AZ13"/>
  <c r="AW13"/>
  <c r="AJ13"/>
  <c r="AF13"/>
  <c r="X13"/>
  <c r="S13"/>
  <c r="R13"/>
  <c r="T13" s="1"/>
  <c r="Q13"/>
  <c r="O13"/>
  <c r="N13"/>
  <c r="M13"/>
  <c r="DW12"/>
  <c r="DV12"/>
  <c r="DU12"/>
  <c r="CZ12"/>
  <c r="F12" s="1"/>
  <c r="CY12"/>
  <c r="BI12"/>
  <c r="BH12"/>
  <c r="BG12"/>
  <c r="BC12"/>
  <c r="AZ12"/>
  <c r="AW12"/>
  <c r="AN12"/>
  <c r="AJ12"/>
  <c r="AF12"/>
  <c r="AB12"/>
  <c r="X12"/>
  <c r="S12"/>
  <c r="R12"/>
  <c r="Q12"/>
  <c r="O12"/>
  <c r="N12"/>
  <c r="M12"/>
  <c r="BJ50" l="1"/>
  <c r="P52"/>
  <c r="DA52"/>
  <c r="G52" s="1"/>
  <c r="BJ52"/>
  <c r="P54"/>
  <c r="DA54"/>
  <c r="G54" s="1"/>
  <c r="BJ54"/>
  <c r="T35"/>
  <c r="P37"/>
  <c r="DA37"/>
  <c r="G37" s="1"/>
  <c r="BJ37"/>
  <c r="T65"/>
  <c r="P57"/>
  <c r="DA57"/>
  <c r="G57" s="1"/>
  <c r="BJ57"/>
  <c r="P59"/>
  <c r="P58"/>
  <c r="DA58"/>
  <c r="G58" s="1"/>
  <c r="T66"/>
  <c r="BJ67"/>
  <c r="P68"/>
  <c r="T68"/>
  <c r="DA68"/>
  <c r="G68" s="1"/>
  <c r="P41"/>
  <c r="T41"/>
  <c r="DA41"/>
  <c r="G41" s="1"/>
  <c r="T42"/>
  <c r="BJ12"/>
  <c r="P14"/>
  <c r="BJ14"/>
  <c r="P22"/>
  <c r="BJ22"/>
  <c r="P25"/>
  <c r="BJ25"/>
  <c r="BJ58"/>
  <c r="BJ59"/>
  <c r="P60"/>
  <c r="DA60"/>
  <c r="G60" s="1"/>
  <c r="BJ60"/>
  <c r="P61"/>
  <c r="DA61"/>
  <c r="G61" s="1"/>
  <c r="BJ61"/>
  <c r="P62"/>
  <c r="DA62"/>
  <c r="G62" s="1"/>
  <c r="BJ62"/>
  <c r="P63"/>
  <c r="DA63"/>
  <c r="G63" s="1"/>
  <c r="BJ63"/>
  <c r="P64"/>
  <c r="DA64"/>
  <c r="G64" s="1"/>
  <c r="T33"/>
  <c r="P34"/>
  <c r="DA34"/>
  <c r="G34" s="1"/>
  <c r="BJ34"/>
  <c r="F35"/>
  <c r="T36"/>
  <c r="T39"/>
  <c r="T40"/>
  <c r="DA40"/>
  <c r="G40" s="1"/>
  <c r="T43"/>
  <c r="T44"/>
  <c r="DA44"/>
  <c r="G44" s="1"/>
  <c r="BJ44"/>
  <c r="T46"/>
  <c r="DA46"/>
  <c r="G46" s="1"/>
  <c r="P47"/>
  <c r="DA47"/>
  <c r="G47" s="1"/>
  <c r="BJ47"/>
  <c r="P49"/>
  <c r="DA49"/>
  <c r="G49" s="1"/>
  <c r="BJ49"/>
  <c r="P51"/>
  <c r="DA51"/>
  <c r="G51" s="1"/>
  <c r="BJ51"/>
  <c r="P53"/>
  <c r="DA53"/>
  <c r="G53" s="1"/>
  <c r="BJ53"/>
  <c r="BJ55"/>
  <c r="P56"/>
  <c r="DA56"/>
  <c r="G56" s="1"/>
  <c r="BJ56"/>
  <c r="F20"/>
  <c r="F28"/>
  <c r="F30"/>
  <c r="E34"/>
  <c r="I34" s="1"/>
  <c r="BJ64"/>
  <c r="P65"/>
  <c r="DA65"/>
  <c r="G65" s="1"/>
  <c r="BJ65"/>
  <c r="P66"/>
  <c r="DA66"/>
  <c r="G66" s="1"/>
  <c r="BJ66"/>
  <c r="P67"/>
  <c r="T67"/>
  <c r="DA67"/>
  <c r="G67" s="1"/>
  <c r="BJ68"/>
  <c r="P69"/>
  <c r="DA69"/>
  <c r="G69" s="1"/>
  <c r="BJ69"/>
  <c r="P70"/>
  <c r="T70"/>
  <c r="DA70"/>
  <c r="G70" s="1"/>
  <c r="BJ71"/>
  <c r="P72"/>
  <c r="T72"/>
  <c r="DA72"/>
  <c r="G72" s="1"/>
  <c r="BJ73"/>
  <c r="T12"/>
  <c r="P12"/>
  <c r="P13"/>
  <c r="DA13"/>
  <c r="G13" s="1"/>
  <c r="T14"/>
  <c r="F14"/>
  <c r="T15"/>
  <c r="T16"/>
  <c r="P17"/>
  <c r="DA17"/>
  <c r="G17" s="1"/>
  <c r="BJ17"/>
  <c r="T18"/>
  <c r="P19"/>
  <c r="DA19"/>
  <c r="G19" s="1"/>
  <c r="BJ19"/>
  <c r="F19"/>
  <c r="T20"/>
  <c r="P21"/>
  <c r="DA21"/>
  <c r="G21" s="1"/>
  <c r="BJ21"/>
  <c r="F21"/>
  <c r="T22"/>
  <c r="DA22"/>
  <c r="G22" s="1"/>
  <c r="P23"/>
  <c r="DA23"/>
  <c r="G23" s="1"/>
  <c r="P24"/>
  <c r="DA24"/>
  <c r="G24" s="1"/>
  <c r="BJ24"/>
  <c r="F24"/>
  <c r="T25"/>
  <c r="DA25"/>
  <c r="G25" s="1"/>
  <c r="P26"/>
  <c r="BJ26"/>
  <c r="E26"/>
  <c r="I26" s="1"/>
  <c r="T27"/>
  <c r="T28"/>
  <c r="P29"/>
  <c r="DA29"/>
  <c r="G29" s="1"/>
  <c r="BJ29"/>
  <c r="F29"/>
  <c r="T30"/>
  <c r="P31"/>
  <c r="DA31"/>
  <c r="G31" s="1"/>
  <c r="BJ31"/>
  <c r="P33"/>
  <c r="DA33"/>
  <c r="G33" s="1"/>
  <c r="BJ33"/>
  <c r="T34"/>
  <c r="P35"/>
  <c r="BJ35"/>
  <c r="P36"/>
  <c r="DA36"/>
  <c r="G36" s="1"/>
  <c r="BJ36"/>
  <c r="F36"/>
  <c r="T37"/>
  <c r="DA38"/>
  <c r="P39"/>
  <c r="DA39"/>
  <c r="G39" s="1"/>
  <c r="BJ39"/>
  <c r="P40"/>
  <c r="BJ41"/>
  <c r="P42"/>
  <c r="DA42"/>
  <c r="G42" s="1"/>
  <c r="BJ42"/>
  <c r="P43"/>
  <c r="DA43"/>
  <c r="G43" s="1"/>
  <c r="J43" s="1"/>
  <c r="BJ43"/>
  <c r="P44"/>
  <c r="BJ45"/>
  <c r="P46"/>
  <c r="BJ46"/>
  <c r="T47"/>
  <c r="T48"/>
  <c r="T49"/>
  <c r="T50"/>
  <c r="T51"/>
  <c r="T52"/>
  <c r="T53"/>
  <c r="T54"/>
  <c r="E55"/>
  <c r="T56"/>
  <c r="T57"/>
  <c r="T58"/>
  <c r="T59"/>
  <c r="DA59"/>
  <c r="G59" s="1"/>
  <c r="J59" s="1"/>
  <c r="T60"/>
  <c r="T61"/>
  <c r="T62"/>
  <c r="T63"/>
  <c r="T64"/>
  <c r="J15"/>
  <c r="H15"/>
  <c r="J16"/>
  <c r="H16"/>
  <c r="J18"/>
  <c r="H18"/>
  <c r="J20"/>
  <c r="H20"/>
  <c r="J26"/>
  <c r="H26"/>
  <c r="J27"/>
  <c r="H27"/>
  <c r="J28"/>
  <c r="H28"/>
  <c r="J30"/>
  <c r="H30"/>
  <c r="J34"/>
  <c r="H34"/>
  <c r="J35"/>
  <c r="H35"/>
  <c r="J37"/>
  <c r="H37"/>
  <c r="J13"/>
  <c r="H13"/>
  <c r="J17"/>
  <c r="H17"/>
  <c r="J19"/>
  <c r="H19"/>
  <c r="J21"/>
  <c r="H21"/>
  <c r="J22"/>
  <c r="H22"/>
  <c r="J23"/>
  <c r="H23"/>
  <c r="J24"/>
  <c r="H24"/>
  <c r="J25"/>
  <c r="H25"/>
  <c r="J29"/>
  <c r="H29"/>
  <c r="J31"/>
  <c r="H31"/>
  <c r="J33"/>
  <c r="H33"/>
  <c r="J36"/>
  <c r="H36"/>
  <c r="J40"/>
  <c r="H40"/>
  <c r="J41"/>
  <c r="H41"/>
  <c r="J44"/>
  <c r="H44"/>
  <c r="J45"/>
  <c r="H45"/>
  <c r="J46"/>
  <c r="H46"/>
  <c r="J47"/>
  <c r="H47"/>
  <c r="J48"/>
  <c r="H48"/>
  <c r="J49"/>
  <c r="H49"/>
  <c r="J50"/>
  <c r="H50"/>
  <c r="J51"/>
  <c r="H51"/>
  <c r="J52"/>
  <c r="H52"/>
  <c r="J53"/>
  <c r="H53"/>
  <c r="J54"/>
  <c r="H54"/>
  <c r="J56"/>
  <c r="H56"/>
  <c r="J57"/>
  <c r="H57"/>
  <c r="J58"/>
  <c r="H58"/>
  <c r="J60"/>
  <c r="H60"/>
  <c r="J61"/>
  <c r="H61"/>
  <c r="J62"/>
  <c r="H62"/>
  <c r="J63"/>
  <c r="H63"/>
  <c r="J64"/>
  <c r="H64"/>
  <c r="J65"/>
  <c r="H65"/>
  <c r="J66"/>
  <c r="H66"/>
  <c r="J67"/>
  <c r="H67"/>
  <c r="J69"/>
  <c r="H69"/>
  <c r="J70"/>
  <c r="H70"/>
  <c r="J72"/>
  <c r="H72"/>
  <c r="I32"/>
  <c r="DA32"/>
  <c r="G38"/>
  <c r="J39"/>
  <c r="H39"/>
  <c r="J42"/>
  <c r="H42"/>
  <c r="H43"/>
  <c r="H59"/>
  <c r="J68"/>
  <c r="H68"/>
  <c r="J71"/>
  <c r="H71"/>
  <c r="J73"/>
  <c r="H73"/>
  <c r="E12"/>
  <c r="DA12"/>
  <c r="H14"/>
  <c r="X74"/>
  <c r="AB74"/>
  <c r="AF74"/>
  <c r="AJ74"/>
  <c r="AN74"/>
  <c r="F32"/>
  <c r="P32"/>
  <c r="T32"/>
  <c r="BJ32"/>
  <c r="I38"/>
  <c r="BJ38"/>
  <c r="F55"/>
  <c r="P55"/>
  <c r="T55"/>
  <c r="DA55"/>
  <c r="P38"/>
  <c r="T38"/>
  <c r="I55"/>
  <c r="G55" l="1"/>
  <c r="G12"/>
  <c r="T74"/>
  <c r="I12"/>
  <c r="J38"/>
  <c r="H38"/>
  <c r="G32"/>
  <c r="BJ74"/>
  <c r="P74"/>
  <c r="I74" l="1"/>
  <c r="J32"/>
  <c r="H32"/>
  <c r="J12"/>
  <c r="H12"/>
  <c r="J55"/>
  <c r="H55"/>
  <c r="H74" l="1"/>
  <c r="J74"/>
  <c r="K9" i="306" l="1"/>
  <c r="L9"/>
  <c r="M9"/>
  <c r="K10"/>
  <c r="L10"/>
  <c r="M10"/>
  <c r="K11"/>
  <c r="L11"/>
  <c r="M11"/>
  <c r="K12"/>
  <c r="L12"/>
  <c r="M12"/>
  <c r="K13"/>
  <c r="L13"/>
  <c r="M13"/>
  <c r="K14"/>
  <c r="L14"/>
  <c r="N14" s="1"/>
  <c r="M14"/>
  <c r="K15"/>
  <c r="L15"/>
  <c r="M15"/>
  <c r="K16"/>
  <c r="L16"/>
  <c r="N16" s="1"/>
  <c r="M16"/>
  <c r="K17"/>
  <c r="L17"/>
  <c r="M17"/>
  <c r="N17" s="1"/>
  <c r="K18"/>
  <c r="L18"/>
  <c r="M18"/>
  <c r="K19"/>
  <c r="L19"/>
  <c r="M19"/>
  <c r="N19" s="1"/>
  <c r="K20"/>
  <c r="L20"/>
  <c r="M20"/>
  <c r="K21"/>
  <c r="L21"/>
  <c r="M21"/>
  <c r="K22"/>
  <c r="L22"/>
  <c r="N22" s="1"/>
  <c r="M22"/>
  <c r="K23"/>
  <c r="L23"/>
  <c r="M23"/>
  <c r="K24"/>
  <c r="L24"/>
  <c r="M24"/>
  <c r="K25"/>
  <c r="L25"/>
  <c r="M25"/>
  <c r="N25" s="1"/>
  <c r="K26"/>
  <c r="L26"/>
  <c r="M26"/>
  <c r="K27"/>
  <c r="L27"/>
  <c r="M27"/>
  <c r="K28"/>
  <c r="L28"/>
  <c r="M28"/>
  <c r="K29"/>
  <c r="L29"/>
  <c r="M29"/>
  <c r="N29" s="1"/>
  <c r="K30"/>
  <c r="L30"/>
  <c r="N30" s="1"/>
  <c r="M30"/>
  <c r="K31"/>
  <c r="L31"/>
  <c r="M31"/>
  <c r="K32"/>
  <c r="L32"/>
  <c r="M32"/>
  <c r="K33"/>
  <c r="L33"/>
  <c r="M33"/>
  <c r="N33" s="1"/>
  <c r="K34"/>
  <c r="L34"/>
  <c r="M34"/>
  <c r="K35"/>
  <c r="L35"/>
  <c r="M35"/>
  <c r="N35" s="1"/>
  <c r="K36"/>
  <c r="L36"/>
  <c r="M36"/>
  <c r="K37"/>
  <c r="L37"/>
  <c r="M37"/>
  <c r="N37" s="1"/>
  <c r="K38"/>
  <c r="L38"/>
  <c r="M38"/>
  <c r="K39"/>
  <c r="L39"/>
  <c r="M39"/>
  <c r="K40"/>
  <c r="L40"/>
  <c r="M40"/>
  <c r="K41"/>
  <c r="L41"/>
  <c r="M41"/>
  <c r="K42"/>
  <c r="L42"/>
  <c r="N42" s="1"/>
  <c r="M42"/>
  <c r="K43"/>
  <c r="L43"/>
  <c r="M43"/>
  <c r="N43" s="1"/>
  <c r="K44"/>
  <c r="L44"/>
  <c r="M44"/>
  <c r="K45"/>
  <c r="L45"/>
  <c r="M45"/>
  <c r="N45" s="1"/>
  <c r="K46"/>
  <c r="L46"/>
  <c r="N46" s="1"/>
  <c r="M46"/>
  <c r="K47"/>
  <c r="L47"/>
  <c r="M47"/>
  <c r="K48"/>
  <c r="L48"/>
  <c r="N48" s="1"/>
  <c r="M48"/>
  <c r="K49"/>
  <c r="L49"/>
  <c r="M49"/>
  <c r="K50"/>
  <c r="L50"/>
  <c r="M50"/>
  <c r="K51"/>
  <c r="L51"/>
  <c r="M51"/>
  <c r="K52"/>
  <c r="L52"/>
  <c r="N52" s="1"/>
  <c r="M52"/>
  <c r="K53"/>
  <c r="L53"/>
  <c r="M53"/>
  <c r="N53" s="1"/>
  <c r="K54"/>
  <c r="L54"/>
  <c r="N54" s="1"/>
  <c r="M54"/>
  <c r="K55"/>
  <c r="L55"/>
  <c r="M55"/>
  <c r="K56"/>
  <c r="L56"/>
  <c r="M56"/>
  <c r="K57"/>
  <c r="L57"/>
  <c r="M57"/>
  <c r="N57" s="1"/>
  <c r="K58"/>
  <c r="L58"/>
  <c r="M58"/>
  <c r="K59"/>
  <c r="L59"/>
  <c r="M59"/>
  <c r="K60"/>
  <c r="L60"/>
  <c r="N60" s="1"/>
  <c r="M60"/>
  <c r="K61"/>
  <c r="L61"/>
  <c r="M61"/>
  <c r="K62"/>
  <c r="L62"/>
  <c r="M62"/>
  <c r="K63"/>
  <c r="L63"/>
  <c r="M63"/>
  <c r="N63" s="1"/>
  <c r="K64"/>
  <c r="L64"/>
  <c r="M64"/>
  <c r="K65"/>
  <c r="L65"/>
  <c r="M65"/>
  <c r="N65" s="1"/>
  <c r="K66"/>
  <c r="L66"/>
  <c r="M66"/>
  <c r="K67"/>
  <c r="L67"/>
  <c r="M67"/>
  <c r="N67" s="1"/>
  <c r="K68"/>
  <c r="L68"/>
  <c r="M68"/>
  <c r="K69"/>
  <c r="L69"/>
  <c r="M69"/>
  <c r="N69" s="1"/>
  <c r="L8"/>
  <c r="M8"/>
  <c r="K8"/>
  <c r="C9"/>
  <c r="D9"/>
  <c r="E9"/>
  <c r="C10"/>
  <c r="D10"/>
  <c r="F10" s="1"/>
  <c r="E10"/>
  <c r="C11"/>
  <c r="D11"/>
  <c r="E11"/>
  <c r="C12"/>
  <c r="D12"/>
  <c r="F12" s="1"/>
  <c r="E12"/>
  <c r="C13"/>
  <c r="D13"/>
  <c r="E13"/>
  <c r="F13" s="1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F21" s="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F27" s="1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D8"/>
  <c r="E8"/>
  <c r="C8"/>
  <c r="C70" s="1"/>
  <c r="N68"/>
  <c r="N64"/>
  <c r="F63"/>
  <c r="N61"/>
  <c r="N59"/>
  <c r="N58"/>
  <c r="N56"/>
  <c r="N55"/>
  <c r="F54"/>
  <c r="N50"/>
  <c r="N49"/>
  <c r="N47"/>
  <c r="N44"/>
  <c r="N32"/>
  <c r="N31"/>
  <c r="N28"/>
  <c r="N27"/>
  <c r="F26"/>
  <c r="N24"/>
  <c r="N21"/>
  <c r="N20"/>
  <c r="N18"/>
  <c r="F17"/>
  <c r="F15"/>
  <c r="F14"/>
  <c r="N12"/>
  <c r="F11"/>
  <c r="F9"/>
  <c r="F32" l="1"/>
  <c r="F30"/>
  <c r="F28"/>
  <c r="F66"/>
  <c r="F50"/>
  <c r="F46"/>
  <c r="F43"/>
  <c r="F42"/>
  <c r="F41"/>
  <c r="F40"/>
  <c r="F39"/>
  <c r="F38"/>
  <c r="F36"/>
  <c r="F35"/>
  <c r="F8"/>
  <c r="F62"/>
  <c r="F59"/>
  <c r="F56"/>
  <c r="F53"/>
  <c r="N8"/>
  <c r="N13"/>
  <c r="N15"/>
  <c r="N23"/>
  <c r="N26"/>
  <c r="N34"/>
  <c r="N36"/>
  <c r="N38"/>
  <c r="N39"/>
  <c r="N40"/>
  <c r="N41"/>
  <c r="N62"/>
  <c r="F67"/>
  <c r="F68"/>
  <c r="N10"/>
  <c r="F16"/>
  <c r="F18"/>
  <c r="F19"/>
  <c r="F20"/>
  <c r="F22"/>
  <c r="F23"/>
  <c r="F24"/>
  <c r="F25"/>
  <c r="F29"/>
  <c r="F31"/>
  <c r="F33"/>
  <c r="F34"/>
  <c r="F37"/>
  <c r="F44"/>
  <c r="F45"/>
  <c r="F47"/>
  <c r="F48"/>
  <c r="F49"/>
  <c r="F52"/>
  <c r="F55"/>
  <c r="F57"/>
  <c r="F58"/>
  <c r="F60"/>
  <c r="F61"/>
  <c r="F64"/>
  <c r="F65"/>
  <c r="F69"/>
  <c r="F51"/>
  <c r="N51"/>
  <c r="F70" l="1"/>
  <c r="N70" l="1"/>
</calcChain>
</file>

<file path=xl/sharedStrings.xml><?xml version="1.0" encoding="utf-8"?>
<sst xmlns="http://schemas.openxmlformats.org/spreadsheetml/2006/main" count="362" uniqueCount="145">
  <si>
    <t xml:space="preserve">3.4 Համայնքի բյուջեի եկամուտներ ապրանքների մատակարարումից և ծառայությունների մատուցումից </t>
  </si>
  <si>
    <t>ծրագիր տարեկան</t>
  </si>
  <si>
    <t xml:space="preserve">փաստ </t>
  </si>
  <si>
    <t>տող 1112
Հողի հարկ համայնքների վարչական տարածքներում գտնվող հողի համար</t>
  </si>
  <si>
    <r>
      <t>տող 1120
1.2 Գույքային հարկեր այլ գույքից
այդ թվում`
Գույքահարկ փոխադրամիջոցների համար</t>
    </r>
    <r>
      <rPr>
        <sz val="10"/>
        <rFont val="Arial Armenian"/>
        <family val="2"/>
      </rPr>
      <t/>
    </r>
  </si>
  <si>
    <t>տող 1150
Համայնքի բյուջե վճարվող պետական տուրքեր
(տող 1151 )</t>
  </si>
  <si>
    <t>տող1160
 1.5 Այլ հարկային եկամուտներ</t>
  </si>
  <si>
    <t>տող1257
գ) Պետական բյուջեից համայնքի վարչական բյուջեին տրամադրվող նպատակային հատկացումներ (սուբվենցիաներ)</t>
  </si>
  <si>
    <t xml:space="preserve">տող1332
Համայնքի վարչական տարածքում գտնվող պետական սեփականություն համարվող հողերի վարձավճարներ </t>
  </si>
  <si>
    <t xml:space="preserve">տող 1333
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</si>
  <si>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
Այլ գույքի վարձակալությունից մուտքեր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</si>
  <si>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</si>
  <si>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 xml:space="preserve">տող 1331
Համայնքի սեփականություն համարվող հողերի վարձավճարներ </t>
  </si>
  <si>
    <t>3.5 Վարչական գանձումներ (տող 1351 + տող 1352)</t>
  </si>
  <si>
    <t xml:space="preserve"> տող 1370
3.7 Ընթացիկ ոչ պաշտոնական դրամաշնորհներ</t>
  </si>
  <si>
    <t>2. ՊԱՇՏՈՆԱԿԱՆ ԴՐԱՄԱՇՆՈՐՀՆԵՐ</t>
  </si>
  <si>
    <t>ԴԱՀԿ</t>
  </si>
  <si>
    <t xml:space="preserve"> տող 1310
3.1 Տոկոսներ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</si>
  <si>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</si>
  <si>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</si>
  <si>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</si>
  <si>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Անվանումը</t>
  </si>
  <si>
    <t>1. ՀԱՐԿԵՐ ԵՎ ՏՈՒՐՔԵՐ</t>
  </si>
  <si>
    <t xml:space="preserve"> տող 1390
3.9 Այլ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</si>
  <si>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</si>
  <si>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 xml:space="preserve">տող 1320 Շահաբաժիններ </t>
  </si>
  <si>
    <t>տող 1000
Ընդամենը ֆոնդային մաս</t>
  </si>
  <si>
    <t xml:space="preserve"> տող 1000
Ընդամենը վարչական մաս</t>
  </si>
  <si>
    <t xml:space="preserve">
Ընդամենը գույքահարկ</t>
  </si>
  <si>
    <t xml:space="preserve">տող 1131
Տեղական տուրքեր
</t>
  </si>
  <si>
    <t>տող 1330
3.3  ընդամենը գույքի վարձակալությունից եկամուտներ
(տող 1331 + տող 1332 + տող 1333 + 1334)</t>
  </si>
  <si>
    <t>տող 1343
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</si>
  <si>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1360
Մուտքեր տույժերից, տուգանքներից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</si>
  <si>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</si>
  <si>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</si>
  <si>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</si>
  <si>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t>Հաշվետու ժամանակաշրջան</t>
  </si>
  <si>
    <t>կատ. %-ը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</si>
  <si>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</si>
  <si>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</si>
  <si>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</si>
  <si>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</si>
  <si>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</si>
  <si>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</si>
  <si>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</si>
  <si>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</si>
  <si>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</si>
  <si>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</si>
  <si>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</si>
  <si>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</si>
  <si>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</si>
  <si>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</si>
  <si>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</si>
  <si>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</si>
  <si>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</si>
  <si>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</si>
  <si>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Աղավնավանք</t>
  </si>
  <si>
    <t>Գոշ</t>
  </si>
  <si>
    <t>Թեղուտ</t>
  </si>
  <si>
    <t>Խաչարձան</t>
  </si>
  <si>
    <t>Հաղարծին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</si>
  <si>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</si>
  <si>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</si>
  <si>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</si>
  <si>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</si>
  <si>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</si>
  <si>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</si>
  <si>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</si>
  <si>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</si>
  <si>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</si>
  <si>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</si>
  <si>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</si>
  <si>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</si>
  <si>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</si>
  <si>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</si>
  <si>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Վ.Կ.Աղբյուր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</si>
  <si>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</si>
  <si>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</si>
  <si>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</si>
  <si>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</si>
  <si>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</si>
  <si>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</si>
  <si>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</si>
  <si>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</si>
  <si>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</si>
  <si>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</si>
  <si>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</si>
  <si>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</si>
  <si>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</si>
  <si>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</si>
  <si>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</si>
  <si>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</si>
  <si>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</si>
  <si>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</si>
  <si>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այդ թվում աղբահանության վճարներ</t>
  </si>
  <si>
    <t>3.3 գույքի վարձակալությունից եկամուտներ (տող 1331 + տող 1332 + տող 1333 + 1334)</t>
  </si>
  <si>
    <t>փաստ.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</si>
  <si>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</si>
  <si>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Հ Ա Շ Վ Ե Տ Վ ՈՒ Թ Յ ՈՒ Ն</t>
  </si>
  <si>
    <t>ՀՀ ՏԱՎՈՒՇԻ ՄԱՐԶԻ ՀԱՄԱՅՆՔՆԵՐԻ ԲՅՈՒՋԵՏԱՅԻՆ ԵԿԱՄՈՒՏՆԵՐԻ ՎԵՐԱԲԵՐՅԱԼ</t>
  </si>
  <si>
    <t>հազար դրամ</t>
  </si>
  <si>
    <t>Հ/Հ</t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</si>
  <si>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</si>
  <si>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</si>
  <si>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</si>
  <si>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</si>
  <si>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</si>
  <si>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</si>
  <si>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</si>
  <si>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2014թ. Տարեկան</t>
  </si>
  <si>
    <t>Իջևան</t>
  </si>
  <si>
    <t>Ն.Ծաղկավան</t>
  </si>
  <si>
    <t>Դիլիջան</t>
  </si>
  <si>
    <t>Բերդ</t>
  </si>
  <si>
    <t>Վ.Ծաղկավան</t>
  </si>
  <si>
    <t>Նոյեմբերյան</t>
  </si>
  <si>
    <t>Այրում</t>
  </si>
  <si>
    <t>տող1258
 այլ դոտացիաներ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</si>
  <si>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</si>
  <si>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</si>
  <si>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</si>
  <si>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</si>
  <si>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</si>
  <si>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t>ԸՆԴԱՄԵՆԸ</t>
  </si>
  <si>
    <t>2015թ. Տարեկան</t>
  </si>
  <si>
    <t>Ընդամենը գույքահարկի ապառքը 01.01.2015թ. դրությամբ</t>
  </si>
  <si>
    <t>2015թ. բյուջեում ներառված գույքահարկի ապառքի գումարը</t>
  </si>
  <si>
    <t>Ընդամենը հողի հարկի ապառքը 01.01.2015թ. դրությամբ</t>
  </si>
  <si>
    <t>2015թ. բյուջեում ներառված հողի հարկի ապառքի գումարը</t>
  </si>
  <si>
    <r>
      <rPr>
        <b/>
        <sz val="8"/>
        <rFont val="GHEA Grapalat"/>
        <family val="3"/>
      </rPr>
      <t xml:space="preserve"> տող 1381+տող 1382</t>
    </r>
    <r>
      <rPr>
        <sz val="8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</si>
  <si>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8"/>
        <rFont val="GHEA Grapalat"/>
        <family val="3"/>
      </rPr>
      <t>տող 1391+1393</t>
    </r>
    <r>
      <rPr>
        <sz val="8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</si>
  <si>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</si>
  <si>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 xml:space="preserve">ծրագիր           /1 ամիս/ </t>
  </si>
  <si>
    <t xml:space="preserve">ծրագիր  /5ամիս/ 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</si>
  <si>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</si>
  <si>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t xml:space="preserve"> </t>
    </r>
    <r>
      <rPr>
        <b/>
        <sz val="8"/>
        <rFont val="GHEA Grapalat"/>
        <family val="3"/>
      </rPr>
      <t>տող 1220+1240</t>
    </r>
    <r>
      <rPr>
        <sz val="8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</si>
  <si>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</si>
  <si>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</si>
  <si>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</si>
  <si>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t>2015թ. հոկտեմբերի 1-ի դրությամբ</t>
  </si>
  <si>
    <t xml:space="preserve">   ծրագիր    /9 ամիս/ </t>
  </si>
  <si>
    <t xml:space="preserve">ծրագիր    /9 ամիս/ </t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</si>
  <si>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</si>
  <si>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2015 թ. հոկտեմբերի 1-ի դրությամբ</t>
  </si>
  <si>
    <t xml:space="preserve"> ծրագիր     /9 ամիս/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</si>
</sst>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sz val="10"/>
      <color rgb="FFFF0000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0" fillId="0" borderId="0"/>
  </cellStyleXfs>
  <cellXfs count="239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165" fontId="5" fillId="10" borderId="3" xfId="0" applyNumberFormat="1" applyFont="1" applyFill="1" applyBorder="1" applyAlignment="1" applyProtection="1">
      <alignment horizontal="center" vertical="center"/>
    </xf>
    <xf numFmtId="165" fontId="5" fillId="10" borderId="3" xfId="0" applyNumberFormat="1" applyFont="1" applyFill="1" applyBorder="1" applyAlignment="1" applyProtection="1">
      <alignment horizontal="center" vertical="center" wrapText="1"/>
    </xf>
    <xf numFmtId="165" fontId="5" fillId="1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0" borderId="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5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65" fontId="5" fillId="12" borderId="3" xfId="0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65" fontId="5" fillId="11" borderId="3" xfId="0" applyNumberFormat="1" applyFont="1" applyFill="1" applyBorder="1" applyAlignment="1" applyProtection="1">
      <alignment horizontal="center" vertical="center"/>
      <protection locked="0"/>
    </xf>
    <xf numFmtId="165" fontId="5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6" borderId="15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4" fontId="5" fillId="7" borderId="7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textRotation="90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165" fontId="5" fillId="4" borderId="3" xfId="0" applyNumberFormat="1" applyFont="1" applyFill="1" applyBorder="1" applyAlignment="1" applyProtection="1">
      <alignment vertical="center" wrapText="1"/>
    </xf>
    <xf numFmtId="165" fontId="5" fillId="5" borderId="3" xfId="0" applyNumberFormat="1" applyFont="1" applyFill="1" applyBorder="1" applyAlignment="1" applyProtection="1">
      <alignment vertical="center" wrapText="1"/>
      <protection locked="0"/>
    </xf>
    <xf numFmtId="165" fontId="5" fillId="8" borderId="3" xfId="0" applyNumberFormat="1" applyFont="1" applyFill="1" applyBorder="1" applyAlignment="1" applyProtection="1">
      <alignment vertical="center" wrapText="1"/>
    </xf>
    <xf numFmtId="165" fontId="5" fillId="9" borderId="3" xfId="0" applyNumberFormat="1" applyFont="1" applyFill="1" applyBorder="1" applyAlignment="1" applyProtection="1">
      <alignment vertical="center" wrapText="1"/>
    </xf>
    <xf numFmtId="165" fontId="5" fillId="9" borderId="3" xfId="0" applyNumberFormat="1" applyFont="1" applyFill="1" applyBorder="1" applyAlignment="1" applyProtection="1">
      <alignment vertical="center" wrapText="1"/>
      <protection locked="0"/>
    </xf>
    <xf numFmtId="165" fontId="5" fillId="0" borderId="16" xfId="0" applyNumberFormat="1" applyFont="1" applyBorder="1" applyAlignment="1" applyProtection="1">
      <alignment vertical="center"/>
      <protection locked="0"/>
    </xf>
    <xf numFmtId="164" fontId="5" fillId="0" borderId="3" xfId="0" applyNumberFormat="1" applyFont="1" applyBorder="1" applyAlignment="1" applyProtection="1">
      <alignment vertical="center"/>
      <protection locked="0"/>
    </xf>
    <xf numFmtId="165" fontId="5" fillId="0" borderId="3" xfId="0" applyNumberFormat="1" applyFont="1" applyFill="1" applyBorder="1" applyAlignment="1" applyProtection="1">
      <alignment vertical="center" wrapText="1"/>
      <protection locked="0"/>
    </xf>
    <xf numFmtId="165" fontId="5" fillId="0" borderId="3" xfId="0" applyNumberFormat="1" applyFont="1" applyBorder="1" applyAlignment="1" applyProtection="1">
      <alignment vertical="center" wrapText="1"/>
      <protection locked="0"/>
    </xf>
    <xf numFmtId="165" fontId="5" fillId="0" borderId="3" xfId="0" applyNumberFormat="1" applyFont="1" applyBorder="1" applyAlignment="1" applyProtection="1">
      <alignment vertical="center"/>
      <protection locked="0"/>
    </xf>
    <xf numFmtId="165" fontId="5" fillId="12" borderId="3" xfId="0" applyNumberFormat="1" applyFont="1" applyFill="1" applyBorder="1" applyAlignment="1">
      <alignment vertical="center" wrapText="1"/>
    </xf>
    <xf numFmtId="165" fontId="5" fillId="12" borderId="3" xfId="0" applyNumberFormat="1" applyFont="1" applyFill="1" applyBorder="1" applyAlignment="1" applyProtection="1">
      <alignment vertical="center" wrapText="1"/>
      <protection locked="0"/>
    </xf>
    <xf numFmtId="165" fontId="5" fillId="0" borderId="17" xfId="0" applyNumberFormat="1" applyFont="1" applyBorder="1" applyAlignment="1" applyProtection="1">
      <alignment vertical="center"/>
      <protection locked="0"/>
    </xf>
    <xf numFmtId="165" fontId="5" fillId="0" borderId="20" xfId="0" applyNumberFormat="1" applyFont="1" applyBorder="1" applyAlignment="1" applyProtection="1">
      <alignment vertical="center"/>
      <protection locked="0"/>
    </xf>
    <xf numFmtId="165" fontId="5" fillId="12" borderId="3" xfId="0" applyNumberFormat="1" applyFont="1" applyFill="1" applyBorder="1" applyAlignment="1" applyProtection="1">
      <alignment vertical="center"/>
      <protection locked="0"/>
    </xf>
    <xf numFmtId="165" fontId="5" fillId="8" borderId="3" xfId="0" applyNumberFormat="1" applyFont="1" applyFill="1" applyBorder="1" applyAlignment="1" applyProtection="1">
      <alignment vertical="center" wrapText="1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164" fontId="5" fillId="0" borderId="3" xfId="2" applyNumberFormat="1" applyFont="1" applyBorder="1" applyAlignment="1"/>
    <xf numFmtId="164" fontId="11" fillId="0" borderId="3" xfId="2" applyNumberFormat="1" applyFont="1" applyBorder="1" applyAlignment="1"/>
    <xf numFmtId="165" fontId="5" fillId="0" borderId="3" xfId="0" applyNumberFormat="1" applyFont="1" applyBorder="1" applyAlignment="1" applyProtection="1">
      <alignment vertical="center" wrapText="1"/>
    </xf>
    <xf numFmtId="165" fontId="5" fillId="12" borderId="3" xfId="0" applyNumberFormat="1" applyFont="1" applyFill="1" applyBorder="1" applyAlignment="1">
      <alignment vertical="center"/>
    </xf>
    <xf numFmtId="165" fontId="5" fillId="0" borderId="15" xfId="0" applyNumberFormat="1" applyFont="1" applyBorder="1" applyAlignment="1" applyProtection="1">
      <alignment vertical="center" wrapText="1"/>
      <protection locked="0"/>
    </xf>
    <xf numFmtId="165" fontId="5" fillId="0" borderId="15" xfId="0" applyNumberFormat="1" applyFont="1" applyBorder="1" applyAlignment="1" applyProtection="1">
      <alignment vertical="center"/>
      <protection locked="0"/>
    </xf>
    <xf numFmtId="165" fontId="5" fillId="0" borderId="3" xfId="0" applyNumberFormat="1" applyFont="1" applyBorder="1" applyAlignment="1">
      <alignment vertical="center" wrapText="1"/>
    </xf>
    <xf numFmtId="165" fontId="12" fillId="0" borderId="3" xfId="0" applyNumberFormat="1" applyFont="1" applyBorder="1" applyAlignment="1" applyProtection="1">
      <alignment vertical="center"/>
      <protection locked="0"/>
    </xf>
    <xf numFmtId="165" fontId="5" fillId="0" borderId="18" xfId="0" applyNumberFormat="1" applyFont="1" applyBorder="1" applyAlignment="1" applyProtection="1">
      <alignment vertical="center"/>
      <protection locked="0"/>
    </xf>
    <xf numFmtId="165" fontId="5" fillId="0" borderId="3" xfId="0" applyNumberFormat="1" applyFont="1" applyFill="1" applyBorder="1" applyAlignment="1">
      <alignment vertical="center" wrapText="1"/>
    </xf>
    <xf numFmtId="165" fontId="12" fillId="12" borderId="3" xfId="0" applyNumberFormat="1" applyFont="1" applyFill="1" applyBorder="1" applyAlignment="1" applyProtection="1">
      <alignment vertical="center"/>
      <protection locked="0"/>
    </xf>
    <xf numFmtId="165" fontId="11" fillId="0" borderId="3" xfId="2" applyNumberFormat="1" applyFont="1" applyBorder="1" applyAlignment="1"/>
    <xf numFmtId="165" fontId="5" fillId="0" borderId="3" xfId="2" applyNumberFormat="1" applyFont="1" applyBorder="1" applyAlignment="1"/>
    <xf numFmtId="165" fontId="5" fillId="0" borderId="3" xfId="0" applyNumberFormat="1" applyFont="1" applyBorder="1" applyAlignment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165" fontId="5" fillId="4" borderId="2" xfId="0" applyNumberFormat="1" applyFont="1" applyFill="1" applyBorder="1" applyAlignment="1" applyProtection="1">
      <alignment vertical="center" wrapText="1"/>
    </xf>
    <xf numFmtId="165" fontId="5" fillId="0" borderId="2" xfId="0" applyNumberFormat="1" applyFont="1" applyBorder="1" applyAlignment="1" applyProtection="1">
      <alignment vertical="center"/>
      <protection locked="0"/>
    </xf>
    <xf numFmtId="165" fontId="5" fillId="8" borderId="2" xfId="0" applyNumberFormat="1" applyFont="1" applyFill="1" applyBorder="1" applyAlignment="1" applyProtection="1">
      <alignment vertical="center" wrapText="1"/>
    </xf>
    <xf numFmtId="165" fontId="5" fillId="9" borderId="2" xfId="0" applyNumberFormat="1" applyFont="1" applyFill="1" applyBorder="1" applyAlignment="1" applyProtection="1">
      <alignment vertical="center" wrapText="1"/>
    </xf>
    <xf numFmtId="165" fontId="5" fillId="9" borderId="2" xfId="0" applyNumberFormat="1" applyFont="1" applyFill="1" applyBorder="1" applyAlignment="1" applyProtection="1">
      <alignment vertical="center" wrapText="1"/>
      <protection locked="0"/>
    </xf>
    <xf numFmtId="165" fontId="5" fillId="0" borderId="19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165" fontId="5" fillId="12" borderId="2" xfId="0" applyNumberFormat="1" applyFont="1" applyFill="1" applyBorder="1" applyAlignment="1">
      <alignment vertical="center"/>
    </xf>
    <xf numFmtId="165" fontId="5" fillId="12" borderId="2" xfId="0" applyNumberFormat="1" applyFont="1" applyFill="1" applyBorder="1" applyAlignment="1" applyProtection="1">
      <alignment vertical="center" wrapText="1"/>
      <protection locked="0"/>
    </xf>
    <xf numFmtId="165" fontId="5" fillId="0" borderId="21" xfId="0" applyNumberFormat="1" applyFont="1" applyBorder="1" applyAlignment="1" applyProtection="1">
      <alignment vertical="center"/>
      <protection locked="0"/>
    </xf>
    <xf numFmtId="165" fontId="5" fillId="0" borderId="7" xfId="0" applyNumberFormat="1" applyFont="1" applyBorder="1" applyAlignment="1" applyProtection="1">
      <alignment vertical="center"/>
      <protection locked="0"/>
    </xf>
    <xf numFmtId="165" fontId="5" fillId="12" borderId="2" xfId="0" applyNumberFormat="1" applyFont="1" applyFill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 wrapText="1"/>
      <protection locked="0"/>
    </xf>
    <xf numFmtId="165" fontId="5" fillId="8" borderId="2" xfId="0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164" fontId="5" fillId="0" borderId="19" xfId="0" applyNumberFormat="1" applyFont="1" applyBorder="1" applyAlignment="1" applyProtection="1">
      <alignment vertical="center"/>
      <protection locked="0"/>
    </xf>
    <xf numFmtId="164" fontId="5" fillId="0" borderId="2" xfId="2" applyNumberFormat="1" applyFont="1" applyBorder="1" applyAlignment="1"/>
    <xf numFmtId="165" fontId="5" fillId="0" borderId="2" xfId="0" applyNumberFormat="1" applyFont="1" applyBorder="1" applyAlignment="1" applyProtection="1">
      <alignment vertical="center" wrapText="1"/>
    </xf>
    <xf numFmtId="0" fontId="5" fillId="10" borderId="3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164" fontId="5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3" xfId="5" applyNumberFormat="1" applyFont="1" applyBorder="1" applyAlignment="1" applyProtection="1">
      <alignment horizontal="center" vertical="center" wrapText="1"/>
      <protection locked="0"/>
    </xf>
    <xf numFmtId="0" fontId="5" fillId="0" borderId="3" xfId="5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top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Обычный 3" xfId="5"/>
  </cellStyles>
  <dxfs count="0"/>
  <tableStyles count="0" defaultTableStyle="TableStyleMedium9" defaultPivotStyle="PivotStyleLight16"/>
  <colors>
    <mruColors>
      <color rgb="FF00FF00"/>
      <color rgb="FF00CCFF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X578"/>
  <sheetViews>
    <sheetView tabSelected="1" workbookViewId="0">
      <selection activeCell="DP10" sqref="DP10"/>
    </sheetView>
  </sheetViews>
  <sheetFormatPr defaultColWidth="9.25" defaultRowHeight="13.5"/>
  <cols>
    <col min="1" max="1" width="5.5" style="4" customWidth="1"/>
    <col min="2" max="2" width="17.125" style="4" customWidth="1"/>
    <col min="3" max="4" width="9.25" style="2"/>
    <col min="5" max="5" width="12" style="2" customWidth="1"/>
    <col min="6" max="6" width="9.25" style="2"/>
    <col min="7" max="7" width="11.5" style="2" customWidth="1"/>
    <col min="8" max="8" width="7.375" style="2" customWidth="1"/>
    <col min="9" max="9" width="11.125" style="2" hidden="1" customWidth="1"/>
    <col min="10" max="12" width="9.25" style="2" hidden="1" customWidth="1"/>
    <col min="13" max="22" width="9.25" style="2"/>
    <col min="23" max="23" width="9.25" style="7"/>
    <col min="24" max="46" width="9.25" style="2"/>
    <col min="47" max="47" width="9.25" style="7"/>
    <col min="48" max="127" width="9.25" style="2"/>
    <col min="128" max="16384" width="9.25" style="17"/>
  </cols>
  <sheetData>
    <row r="1" spans="1:127" ht="2.25" customHeight="1">
      <c r="BA1" s="14"/>
      <c r="BB1" s="14"/>
      <c r="BC1" s="14"/>
      <c r="BD1" s="14"/>
    </row>
    <row r="2" spans="1:127" ht="13.5" customHeight="1">
      <c r="A2" s="5"/>
      <c r="C2" s="97" t="s">
        <v>98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8"/>
      <c r="X2" s="8"/>
      <c r="Y2" s="8"/>
      <c r="Z2" s="8"/>
      <c r="AA2" s="8"/>
      <c r="AB2" s="8"/>
      <c r="AD2" s="8"/>
      <c r="AE2" s="8"/>
      <c r="AF2" s="8"/>
      <c r="AH2" s="8"/>
      <c r="AI2" s="8"/>
      <c r="AJ2" s="8"/>
      <c r="AL2" s="8"/>
      <c r="AM2" s="8"/>
      <c r="AN2" s="8"/>
      <c r="AO2" s="8"/>
      <c r="AP2" s="8"/>
      <c r="AQ2" s="8"/>
      <c r="AR2" s="6"/>
      <c r="AS2" s="6"/>
      <c r="AT2" s="6"/>
      <c r="AV2" s="6"/>
      <c r="AW2" s="6"/>
      <c r="AY2" s="6"/>
      <c r="AZ2" s="6"/>
      <c r="BA2" s="12"/>
      <c r="BB2" s="12"/>
      <c r="BC2" s="12"/>
      <c r="BD2" s="12"/>
      <c r="BE2" s="6"/>
      <c r="BF2" s="6"/>
      <c r="BG2" s="6"/>
      <c r="BH2" s="6"/>
      <c r="BI2" s="6"/>
      <c r="BJ2" s="6"/>
      <c r="BL2" s="6"/>
      <c r="BM2" s="6"/>
      <c r="BN2" s="6"/>
      <c r="BO2" s="6"/>
      <c r="BP2" s="6"/>
      <c r="BR2" s="6"/>
      <c r="BS2" s="6"/>
      <c r="BU2" s="6"/>
      <c r="BV2" s="6"/>
      <c r="BW2" s="6"/>
      <c r="BX2" s="6"/>
      <c r="BY2" s="6"/>
      <c r="CA2" s="6"/>
      <c r="CB2" s="6"/>
      <c r="CC2" s="6"/>
      <c r="CD2" s="6"/>
      <c r="CE2" s="6"/>
      <c r="CG2" s="6"/>
      <c r="CH2" s="6"/>
      <c r="CI2" s="6"/>
      <c r="CJ2" s="6"/>
      <c r="CK2" s="6"/>
      <c r="CM2" s="6"/>
      <c r="CN2" s="6"/>
      <c r="CP2" s="6"/>
      <c r="CQ2" s="6"/>
      <c r="CR2" s="6"/>
      <c r="CS2" s="6"/>
      <c r="CT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R2" s="6"/>
      <c r="DS2" s="6"/>
      <c r="DT2" s="6"/>
    </row>
    <row r="3" spans="1:127" ht="14.25">
      <c r="A3" s="5"/>
      <c r="B3" s="5"/>
      <c r="C3" s="97" t="s">
        <v>99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8"/>
      <c r="X3" s="8"/>
      <c r="Y3" s="8"/>
      <c r="Z3" s="8"/>
      <c r="AA3" s="39"/>
      <c r="AB3" s="39"/>
      <c r="AD3" s="39"/>
      <c r="AE3" s="39"/>
      <c r="AF3" s="39"/>
      <c r="AH3" s="8"/>
      <c r="AI3" s="8"/>
      <c r="AJ3" s="8"/>
      <c r="AL3" s="8"/>
      <c r="AM3" s="8"/>
      <c r="AN3" s="8"/>
      <c r="AO3" s="8"/>
      <c r="AP3" s="8"/>
      <c r="AQ3" s="8"/>
      <c r="AR3" s="6"/>
      <c r="AS3" s="6"/>
      <c r="AT3" s="6"/>
      <c r="AV3" s="6"/>
      <c r="AW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L3" s="6"/>
      <c r="BM3" s="6"/>
      <c r="BN3" s="6"/>
      <c r="BO3" s="6"/>
      <c r="BP3" s="6"/>
      <c r="BR3" s="6"/>
      <c r="BS3" s="6"/>
      <c r="BU3" s="6"/>
      <c r="BV3" s="6"/>
      <c r="BW3" s="6"/>
      <c r="BX3" s="6"/>
      <c r="BY3" s="6"/>
      <c r="CA3" s="6"/>
      <c r="CB3" s="6"/>
      <c r="CC3" s="6"/>
      <c r="CD3" s="6"/>
      <c r="CE3" s="6"/>
      <c r="CG3" s="6"/>
      <c r="CH3" s="6"/>
      <c r="CI3" s="6"/>
      <c r="CJ3" s="6"/>
      <c r="CK3" s="6"/>
      <c r="CM3" s="6"/>
      <c r="CN3" s="6"/>
      <c r="CP3" s="6"/>
      <c r="CQ3" s="6"/>
      <c r="CR3" s="6"/>
      <c r="CS3" s="6"/>
      <c r="CT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R3" s="6"/>
      <c r="DS3" s="6"/>
      <c r="DT3" s="6"/>
    </row>
    <row r="4" spans="1:127" ht="12.75" customHeight="1">
      <c r="A4" s="5"/>
      <c r="B4" s="5"/>
      <c r="C4" s="97" t="s">
        <v>139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8"/>
      <c r="X4" s="8"/>
      <c r="Y4" s="8"/>
      <c r="Z4" s="8"/>
      <c r="AA4" s="39"/>
      <c r="AB4" s="39"/>
      <c r="AD4" s="39"/>
      <c r="AE4" s="39"/>
      <c r="AF4" s="39"/>
      <c r="AH4" s="8"/>
      <c r="AI4" s="8"/>
      <c r="AJ4" s="8"/>
      <c r="AL4" s="8"/>
      <c r="AM4" s="8"/>
      <c r="AN4" s="8"/>
      <c r="AO4" s="8"/>
      <c r="AP4" s="8"/>
      <c r="AQ4" s="8"/>
      <c r="AR4" s="6"/>
      <c r="AS4" s="6"/>
      <c r="AT4" s="6"/>
      <c r="AV4" s="6"/>
      <c r="AW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L4" s="6"/>
      <c r="BM4" s="6"/>
      <c r="BN4" s="6"/>
      <c r="BO4" s="6"/>
      <c r="BP4" s="6"/>
      <c r="BR4" s="6"/>
      <c r="BS4" s="6"/>
      <c r="BU4" s="6"/>
      <c r="BV4" s="6"/>
      <c r="BW4" s="6"/>
      <c r="BX4" s="6"/>
      <c r="BY4" s="6"/>
      <c r="CA4" s="6"/>
      <c r="CB4" s="6"/>
      <c r="CC4" s="6"/>
      <c r="CD4" s="6"/>
      <c r="CE4" s="6"/>
      <c r="CG4" s="6"/>
      <c r="CH4" s="6"/>
      <c r="CI4" s="6"/>
      <c r="CJ4" s="6"/>
      <c r="CK4" s="6"/>
      <c r="CM4" s="6"/>
      <c r="CN4" s="6"/>
      <c r="CP4" s="6"/>
      <c r="CQ4" s="6"/>
      <c r="CR4" s="6"/>
      <c r="CS4" s="6"/>
      <c r="CT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R4" s="6"/>
      <c r="DS4" s="6"/>
      <c r="DT4" s="6"/>
    </row>
    <row r="5" spans="1:127" ht="13.5" customHeight="1">
      <c r="B5" s="11"/>
      <c r="S5" s="9"/>
      <c r="V5" s="98" t="s">
        <v>100</v>
      </c>
      <c r="W5" s="98"/>
      <c r="X5" s="98"/>
      <c r="AD5" s="39"/>
      <c r="AE5" s="39"/>
      <c r="AF5" s="39"/>
      <c r="AH5" s="8"/>
      <c r="AI5" s="8"/>
      <c r="AJ5" s="8"/>
      <c r="AL5" s="8"/>
      <c r="AM5" s="8"/>
      <c r="AN5" s="8"/>
      <c r="AO5" s="8"/>
      <c r="AP5" s="8"/>
      <c r="AQ5" s="8"/>
      <c r="AR5" s="6"/>
      <c r="AS5" s="6"/>
      <c r="AT5" s="6"/>
      <c r="AV5" s="6"/>
      <c r="AW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L5" s="6"/>
      <c r="BM5" s="6"/>
      <c r="BN5" s="6"/>
      <c r="BO5" s="6"/>
      <c r="BP5" s="6"/>
      <c r="BR5" s="6"/>
      <c r="BS5" s="6"/>
      <c r="BU5" s="6"/>
      <c r="BV5" s="6"/>
      <c r="BW5" s="6"/>
      <c r="BX5" s="6"/>
      <c r="BY5" s="6"/>
      <c r="CA5" s="6"/>
      <c r="CB5" s="6"/>
      <c r="CC5" s="6"/>
      <c r="CD5" s="6"/>
      <c r="CE5" s="6"/>
      <c r="CG5" s="6"/>
      <c r="CH5" s="6"/>
      <c r="CI5" s="6"/>
      <c r="CJ5" s="6"/>
      <c r="CK5" s="6"/>
      <c r="CM5" s="6"/>
      <c r="CN5" s="6"/>
      <c r="CP5" s="6"/>
      <c r="CQ5" s="6"/>
      <c r="CR5" s="6"/>
      <c r="CS5" s="6"/>
      <c r="CT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R5" s="6"/>
      <c r="DS5" s="6"/>
      <c r="DT5" s="6"/>
    </row>
    <row r="6" spans="1:127" ht="15" customHeight="1">
      <c r="A6" s="99" t="s">
        <v>101</v>
      </c>
      <c r="B6" s="102" t="s">
        <v>21</v>
      </c>
      <c r="C6" s="153" t="s">
        <v>19</v>
      </c>
      <c r="D6" s="153" t="s">
        <v>20</v>
      </c>
      <c r="E6" s="105" t="s">
        <v>33</v>
      </c>
      <c r="F6" s="106"/>
      <c r="G6" s="106"/>
      <c r="H6" s="107"/>
      <c r="I6" s="114" t="s">
        <v>34</v>
      </c>
      <c r="J6" s="115"/>
      <c r="K6" s="120" t="s">
        <v>35</v>
      </c>
      <c r="L6" s="121"/>
      <c r="M6" s="114" t="s">
        <v>93</v>
      </c>
      <c r="N6" s="126"/>
      <c r="O6" s="126"/>
      <c r="P6" s="115"/>
      <c r="Q6" s="79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1"/>
      <c r="CX6" s="82" t="s">
        <v>16</v>
      </c>
      <c r="CY6" s="85" t="s">
        <v>27</v>
      </c>
      <c r="CZ6" s="86"/>
      <c r="DA6" s="87"/>
      <c r="DB6" s="79" t="s">
        <v>18</v>
      </c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1"/>
      <c r="DT6" s="82" t="s">
        <v>16</v>
      </c>
      <c r="DU6" s="130" t="s">
        <v>26</v>
      </c>
      <c r="DV6" s="131"/>
      <c r="DW6" s="132"/>
    </row>
    <row r="7" spans="1:127" ht="19.5" customHeight="1">
      <c r="A7" s="100"/>
      <c r="B7" s="103"/>
      <c r="C7" s="154"/>
      <c r="D7" s="154"/>
      <c r="E7" s="108"/>
      <c r="F7" s="109"/>
      <c r="G7" s="109"/>
      <c r="H7" s="110"/>
      <c r="I7" s="116"/>
      <c r="J7" s="117"/>
      <c r="K7" s="122"/>
      <c r="L7" s="123"/>
      <c r="M7" s="116"/>
      <c r="N7" s="127"/>
      <c r="O7" s="127"/>
      <c r="P7" s="117"/>
      <c r="Q7" s="64" t="s">
        <v>22</v>
      </c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/>
      <c r="AR7" s="58" t="s">
        <v>15</v>
      </c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60"/>
      <c r="BD7" s="67" t="s">
        <v>25</v>
      </c>
      <c r="BE7" s="68"/>
      <c r="BF7" s="69"/>
      <c r="BG7" s="58" t="s">
        <v>95</v>
      </c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60"/>
      <c r="BW7" s="55" t="s">
        <v>0</v>
      </c>
      <c r="BX7" s="56"/>
      <c r="BY7" s="56"/>
      <c r="BZ7" s="56"/>
      <c r="CA7" s="56"/>
      <c r="CB7" s="56"/>
      <c r="CC7" s="56"/>
      <c r="CD7" s="56"/>
      <c r="CE7" s="57"/>
      <c r="CF7" s="58" t="s">
        <v>13</v>
      </c>
      <c r="CG7" s="59"/>
      <c r="CH7" s="59"/>
      <c r="CI7" s="59"/>
      <c r="CJ7" s="59"/>
      <c r="CK7" s="59"/>
      <c r="CL7" s="59"/>
      <c r="CM7" s="59"/>
      <c r="CN7" s="60"/>
      <c r="CO7" s="73" t="s">
        <v>32</v>
      </c>
      <c r="CP7" s="74"/>
      <c r="CQ7" s="75"/>
      <c r="CR7" s="67" t="s">
        <v>14</v>
      </c>
      <c r="CS7" s="68"/>
      <c r="CT7" s="69"/>
      <c r="CU7" s="67" t="s">
        <v>23</v>
      </c>
      <c r="CV7" s="68"/>
      <c r="CW7" s="69"/>
      <c r="CX7" s="83"/>
      <c r="CY7" s="88"/>
      <c r="CZ7" s="89"/>
      <c r="DA7" s="90"/>
      <c r="DB7" s="64"/>
      <c r="DC7" s="65"/>
      <c r="DD7" s="65"/>
      <c r="DE7" s="65"/>
      <c r="DF7" s="65"/>
      <c r="DG7" s="66"/>
      <c r="DH7" s="67" t="s">
        <v>17</v>
      </c>
      <c r="DI7" s="68"/>
      <c r="DJ7" s="69"/>
      <c r="DK7" s="64"/>
      <c r="DL7" s="65"/>
      <c r="DM7" s="65"/>
      <c r="DN7" s="65"/>
      <c r="DO7" s="65"/>
      <c r="DP7" s="65"/>
      <c r="DQ7" s="65"/>
      <c r="DR7" s="65"/>
      <c r="DS7" s="66"/>
      <c r="DT7" s="83"/>
      <c r="DU7" s="133"/>
      <c r="DV7" s="134"/>
      <c r="DW7" s="135"/>
    </row>
    <row r="8" spans="1:127" ht="104.25" customHeight="1">
      <c r="A8" s="100"/>
      <c r="B8" s="103"/>
      <c r="C8" s="154"/>
      <c r="D8" s="154"/>
      <c r="E8" s="111"/>
      <c r="F8" s="112"/>
      <c r="G8" s="112"/>
      <c r="H8" s="113"/>
      <c r="I8" s="118"/>
      <c r="J8" s="119"/>
      <c r="K8" s="124"/>
      <c r="L8" s="125"/>
      <c r="M8" s="118"/>
      <c r="N8" s="128"/>
      <c r="O8" s="128"/>
      <c r="P8" s="119"/>
      <c r="Q8" s="94" t="s">
        <v>28</v>
      </c>
      <c r="R8" s="95"/>
      <c r="S8" s="95"/>
      <c r="T8" s="96"/>
      <c r="U8" s="51" t="s">
        <v>97</v>
      </c>
      <c r="V8" s="52"/>
      <c r="W8" s="52"/>
      <c r="X8" s="53"/>
      <c r="Y8" s="51" t="s">
        <v>3</v>
      </c>
      <c r="Z8" s="52"/>
      <c r="AA8" s="52"/>
      <c r="AB8" s="53"/>
      <c r="AC8" s="51" t="s">
        <v>4</v>
      </c>
      <c r="AD8" s="52"/>
      <c r="AE8" s="52"/>
      <c r="AF8" s="53"/>
      <c r="AG8" s="51" t="s">
        <v>29</v>
      </c>
      <c r="AH8" s="52"/>
      <c r="AI8" s="52"/>
      <c r="AJ8" s="53"/>
      <c r="AK8" s="51" t="s">
        <v>5</v>
      </c>
      <c r="AL8" s="52"/>
      <c r="AM8" s="52"/>
      <c r="AN8" s="53"/>
      <c r="AO8" s="51" t="s">
        <v>6</v>
      </c>
      <c r="AP8" s="52"/>
      <c r="AQ8" s="53"/>
      <c r="AR8" s="48" t="s">
        <v>24</v>
      </c>
      <c r="AS8" s="49"/>
      <c r="AT8" s="50"/>
      <c r="AU8" s="48" t="s">
        <v>11</v>
      </c>
      <c r="AV8" s="49"/>
      <c r="AW8" s="50"/>
      <c r="AX8" s="58" t="s">
        <v>7</v>
      </c>
      <c r="AY8" s="59"/>
      <c r="AZ8" s="60"/>
      <c r="BA8" s="58" t="s">
        <v>117</v>
      </c>
      <c r="BB8" s="59"/>
      <c r="BC8" s="60"/>
      <c r="BD8" s="70"/>
      <c r="BE8" s="71"/>
      <c r="BF8" s="72"/>
      <c r="BG8" s="61" t="s">
        <v>30</v>
      </c>
      <c r="BH8" s="62"/>
      <c r="BI8" s="62"/>
      <c r="BJ8" s="63"/>
      <c r="BK8" s="55" t="s">
        <v>12</v>
      </c>
      <c r="BL8" s="56"/>
      <c r="BM8" s="57"/>
      <c r="BN8" s="55" t="s">
        <v>8</v>
      </c>
      <c r="BO8" s="56"/>
      <c r="BP8" s="57"/>
      <c r="BQ8" s="46" t="s">
        <v>9</v>
      </c>
      <c r="BR8" s="54"/>
      <c r="BS8" s="47"/>
      <c r="BT8" s="55" t="s">
        <v>10</v>
      </c>
      <c r="BU8" s="56"/>
      <c r="BV8" s="57"/>
      <c r="BW8" s="55" t="s">
        <v>134</v>
      </c>
      <c r="BX8" s="56"/>
      <c r="BY8" s="57"/>
      <c r="BZ8" s="46" t="s">
        <v>142</v>
      </c>
      <c r="CA8" s="54"/>
      <c r="CB8" s="47"/>
      <c r="CC8" s="46" t="s">
        <v>31</v>
      </c>
      <c r="CD8" s="54"/>
      <c r="CE8" s="47"/>
      <c r="CF8" s="55" t="s">
        <v>131</v>
      </c>
      <c r="CG8" s="56"/>
      <c r="CH8" s="57"/>
      <c r="CI8" s="55" t="s">
        <v>94</v>
      </c>
      <c r="CJ8" s="56"/>
      <c r="CK8" s="57"/>
      <c r="CL8" s="55" t="s">
        <v>136</v>
      </c>
      <c r="CM8" s="56"/>
      <c r="CN8" s="57"/>
      <c r="CO8" s="76"/>
      <c r="CP8" s="77"/>
      <c r="CQ8" s="78"/>
      <c r="CR8" s="70"/>
      <c r="CS8" s="71"/>
      <c r="CT8" s="72"/>
      <c r="CU8" s="70"/>
      <c r="CV8" s="71"/>
      <c r="CW8" s="72"/>
      <c r="CX8" s="83"/>
      <c r="CY8" s="91"/>
      <c r="CZ8" s="92"/>
      <c r="DA8" s="93"/>
      <c r="DB8" s="46" t="s">
        <v>135</v>
      </c>
      <c r="DC8" s="54"/>
      <c r="DD8" s="47"/>
      <c r="DE8" s="55" t="s">
        <v>137</v>
      </c>
      <c r="DF8" s="56"/>
      <c r="DG8" s="57"/>
      <c r="DH8" s="70"/>
      <c r="DI8" s="71"/>
      <c r="DJ8" s="72"/>
      <c r="DK8" s="46" t="s">
        <v>129</v>
      </c>
      <c r="DL8" s="54"/>
      <c r="DM8" s="47"/>
      <c r="DN8" s="46" t="s">
        <v>130</v>
      </c>
      <c r="DO8" s="54"/>
      <c r="DP8" s="47"/>
      <c r="DQ8" s="142" t="s">
        <v>138</v>
      </c>
      <c r="DR8" s="143"/>
      <c r="DS8" s="144"/>
      <c r="DT8" s="83"/>
      <c r="DU8" s="136"/>
      <c r="DV8" s="137"/>
      <c r="DW8" s="138"/>
    </row>
    <row r="9" spans="1:127" ht="25.5" customHeight="1">
      <c r="A9" s="100"/>
      <c r="B9" s="103"/>
      <c r="C9" s="154"/>
      <c r="D9" s="154"/>
      <c r="E9" s="145" t="s">
        <v>124</v>
      </c>
      <c r="F9" s="139" t="s">
        <v>36</v>
      </c>
      <c r="G9" s="140"/>
      <c r="H9" s="141"/>
      <c r="I9" s="155" t="s">
        <v>1</v>
      </c>
      <c r="J9" s="43"/>
      <c r="K9" s="156" t="s">
        <v>1</v>
      </c>
      <c r="L9" s="157" t="s">
        <v>2</v>
      </c>
      <c r="M9" s="145" t="s">
        <v>124</v>
      </c>
      <c r="N9" s="139" t="s">
        <v>36</v>
      </c>
      <c r="O9" s="140"/>
      <c r="P9" s="141"/>
      <c r="Q9" s="145" t="s">
        <v>124</v>
      </c>
      <c r="R9" s="139" t="s">
        <v>36</v>
      </c>
      <c r="S9" s="140"/>
      <c r="T9" s="141"/>
      <c r="U9" s="145" t="s">
        <v>124</v>
      </c>
      <c r="V9" s="139" t="s">
        <v>36</v>
      </c>
      <c r="W9" s="140"/>
      <c r="X9" s="141"/>
      <c r="Y9" s="145" t="s">
        <v>124</v>
      </c>
      <c r="Z9" s="139" t="s">
        <v>36</v>
      </c>
      <c r="AA9" s="140"/>
      <c r="AB9" s="141"/>
      <c r="AC9" s="145" t="s">
        <v>124</v>
      </c>
      <c r="AD9" s="139" t="s">
        <v>36</v>
      </c>
      <c r="AE9" s="140"/>
      <c r="AF9" s="141"/>
      <c r="AG9" s="145" t="s">
        <v>124</v>
      </c>
      <c r="AH9" s="139" t="s">
        <v>36</v>
      </c>
      <c r="AI9" s="140"/>
      <c r="AJ9" s="141"/>
      <c r="AK9" s="145" t="s">
        <v>109</v>
      </c>
      <c r="AL9" s="139" t="s">
        <v>36</v>
      </c>
      <c r="AM9" s="140"/>
      <c r="AN9" s="141"/>
      <c r="AO9" s="145" t="s">
        <v>124</v>
      </c>
      <c r="AP9" s="55" t="s">
        <v>36</v>
      </c>
      <c r="AQ9" s="57"/>
      <c r="AR9" s="145" t="s">
        <v>124</v>
      </c>
      <c r="AS9" s="55" t="s">
        <v>36</v>
      </c>
      <c r="AT9" s="57"/>
      <c r="AU9" s="145" t="s">
        <v>124</v>
      </c>
      <c r="AV9" s="55" t="s">
        <v>36</v>
      </c>
      <c r="AW9" s="57"/>
      <c r="AX9" s="145" t="s">
        <v>124</v>
      </c>
      <c r="AY9" s="55" t="s">
        <v>36</v>
      </c>
      <c r="AZ9" s="57"/>
      <c r="BA9" s="145" t="s">
        <v>124</v>
      </c>
      <c r="BB9" s="55" t="s">
        <v>36</v>
      </c>
      <c r="BC9" s="57"/>
      <c r="BD9" s="145" t="s">
        <v>124</v>
      </c>
      <c r="BE9" s="55" t="s">
        <v>36</v>
      </c>
      <c r="BF9" s="57"/>
      <c r="BG9" s="145" t="s">
        <v>124</v>
      </c>
      <c r="BH9" s="139" t="s">
        <v>36</v>
      </c>
      <c r="BI9" s="140"/>
      <c r="BJ9" s="141"/>
      <c r="BK9" s="145" t="s">
        <v>124</v>
      </c>
      <c r="BL9" s="55" t="s">
        <v>36</v>
      </c>
      <c r="BM9" s="57"/>
      <c r="BN9" s="145" t="s">
        <v>124</v>
      </c>
      <c r="BO9" s="55" t="s">
        <v>36</v>
      </c>
      <c r="BP9" s="57"/>
      <c r="BQ9" s="145" t="s">
        <v>124</v>
      </c>
      <c r="BR9" s="55" t="s">
        <v>36</v>
      </c>
      <c r="BS9" s="57"/>
      <c r="BT9" s="145" t="s">
        <v>124</v>
      </c>
      <c r="BU9" s="55" t="s">
        <v>36</v>
      </c>
      <c r="BV9" s="57"/>
      <c r="BW9" s="145" t="s">
        <v>124</v>
      </c>
      <c r="BX9" s="55" t="s">
        <v>36</v>
      </c>
      <c r="BY9" s="57"/>
      <c r="BZ9" s="145" t="s">
        <v>124</v>
      </c>
      <c r="CA9" s="55" t="s">
        <v>36</v>
      </c>
      <c r="CB9" s="57"/>
      <c r="CC9" s="145" t="s">
        <v>124</v>
      </c>
      <c r="CD9" s="55" t="s">
        <v>36</v>
      </c>
      <c r="CE9" s="57"/>
      <c r="CF9" s="145" t="s">
        <v>124</v>
      </c>
      <c r="CG9" s="55" t="s">
        <v>36</v>
      </c>
      <c r="CH9" s="57"/>
      <c r="CI9" s="145" t="s">
        <v>124</v>
      </c>
      <c r="CJ9" s="55" t="s">
        <v>36</v>
      </c>
      <c r="CK9" s="57"/>
      <c r="CL9" s="145" t="s">
        <v>124</v>
      </c>
      <c r="CM9" s="55" t="s">
        <v>36</v>
      </c>
      <c r="CN9" s="57"/>
      <c r="CO9" s="145" t="s">
        <v>124</v>
      </c>
      <c r="CP9" s="55" t="s">
        <v>36</v>
      </c>
      <c r="CQ9" s="57"/>
      <c r="CR9" s="145" t="s">
        <v>124</v>
      </c>
      <c r="CS9" s="55" t="s">
        <v>36</v>
      </c>
      <c r="CT9" s="57"/>
      <c r="CU9" s="145" t="s">
        <v>124</v>
      </c>
      <c r="CV9" s="55" t="s">
        <v>36</v>
      </c>
      <c r="CW9" s="57"/>
      <c r="CX9" s="83"/>
      <c r="CY9" s="145" t="s">
        <v>124</v>
      </c>
      <c r="CZ9" s="55" t="s">
        <v>36</v>
      </c>
      <c r="DA9" s="57"/>
      <c r="DB9" s="145" t="s">
        <v>124</v>
      </c>
      <c r="DC9" s="55" t="s">
        <v>36</v>
      </c>
      <c r="DD9" s="57"/>
      <c r="DE9" s="145" t="s">
        <v>124</v>
      </c>
      <c r="DF9" s="55" t="s">
        <v>36</v>
      </c>
      <c r="DG9" s="57"/>
      <c r="DH9" s="145" t="s">
        <v>124</v>
      </c>
      <c r="DI9" s="55" t="s">
        <v>36</v>
      </c>
      <c r="DJ9" s="57"/>
      <c r="DK9" s="145" t="s">
        <v>124</v>
      </c>
      <c r="DL9" s="55" t="s">
        <v>36</v>
      </c>
      <c r="DM9" s="57"/>
      <c r="DN9" s="145" t="s">
        <v>124</v>
      </c>
      <c r="DO9" s="55" t="s">
        <v>36</v>
      </c>
      <c r="DP9" s="57"/>
      <c r="DQ9" s="145" t="s">
        <v>124</v>
      </c>
      <c r="DR9" s="55" t="s">
        <v>36</v>
      </c>
      <c r="DS9" s="57"/>
      <c r="DT9" s="83"/>
      <c r="DU9" s="145" t="s">
        <v>124</v>
      </c>
      <c r="DV9" s="55" t="s">
        <v>36</v>
      </c>
      <c r="DW9" s="57"/>
    </row>
    <row r="10" spans="1:127" ht="28.5" customHeight="1">
      <c r="A10" s="101"/>
      <c r="B10" s="104"/>
      <c r="C10" s="158"/>
      <c r="D10" s="158"/>
      <c r="E10" s="146"/>
      <c r="F10" s="23" t="s">
        <v>141</v>
      </c>
      <c r="G10" s="42" t="s">
        <v>96</v>
      </c>
      <c r="H10" s="42" t="s">
        <v>37</v>
      </c>
      <c r="I10" s="159"/>
      <c r="J10" s="42" t="s">
        <v>2</v>
      </c>
      <c r="K10" s="160"/>
      <c r="L10" s="161"/>
      <c r="M10" s="146"/>
      <c r="N10" s="23" t="s">
        <v>141</v>
      </c>
      <c r="O10" s="42" t="s">
        <v>96</v>
      </c>
      <c r="P10" s="42" t="s">
        <v>37</v>
      </c>
      <c r="Q10" s="146"/>
      <c r="R10" s="23" t="s">
        <v>141</v>
      </c>
      <c r="S10" s="42" t="s">
        <v>96</v>
      </c>
      <c r="T10" s="42" t="s">
        <v>37</v>
      </c>
      <c r="U10" s="146"/>
      <c r="V10" s="23" t="s">
        <v>141</v>
      </c>
      <c r="W10" s="42" t="s">
        <v>96</v>
      </c>
      <c r="X10" s="42" t="s">
        <v>37</v>
      </c>
      <c r="Y10" s="146"/>
      <c r="Z10" s="23" t="s">
        <v>140</v>
      </c>
      <c r="AA10" s="42" t="s">
        <v>96</v>
      </c>
      <c r="AB10" s="42" t="s">
        <v>37</v>
      </c>
      <c r="AC10" s="146"/>
      <c r="AD10" s="23" t="s">
        <v>141</v>
      </c>
      <c r="AE10" s="42" t="s">
        <v>96</v>
      </c>
      <c r="AF10" s="42" t="s">
        <v>37</v>
      </c>
      <c r="AG10" s="146"/>
      <c r="AH10" s="23" t="s">
        <v>141</v>
      </c>
      <c r="AI10" s="42" t="s">
        <v>96</v>
      </c>
      <c r="AJ10" s="42" t="s">
        <v>37</v>
      </c>
      <c r="AK10" s="146"/>
      <c r="AL10" s="23" t="s">
        <v>141</v>
      </c>
      <c r="AM10" s="42" t="s">
        <v>96</v>
      </c>
      <c r="AN10" s="42" t="s">
        <v>37</v>
      </c>
      <c r="AO10" s="146"/>
      <c r="AP10" s="23" t="s">
        <v>133</v>
      </c>
      <c r="AQ10" s="42" t="s">
        <v>96</v>
      </c>
      <c r="AR10" s="146"/>
      <c r="AS10" s="23" t="s">
        <v>133</v>
      </c>
      <c r="AT10" s="42" t="s">
        <v>96</v>
      </c>
      <c r="AU10" s="146"/>
      <c r="AV10" s="23" t="s">
        <v>141</v>
      </c>
      <c r="AW10" s="42" t="s">
        <v>96</v>
      </c>
      <c r="AX10" s="146"/>
      <c r="AY10" s="23" t="s">
        <v>141</v>
      </c>
      <c r="AZ10" s="42" t="s">
        <v>96</v>
      </c>
      <c r="BA10" s="146"/>
      <c r="BB10" s="23" t="s">
        <v>141</v>
      </c>
      <c r="BC10" s="42" t="s">
        <v>96</v>
      </c>
      <c r="BD10" s="146"/>
      <c r="BE10" s="23" t="s">
        <v>132</v>
      </c>
      <c r="BF10" s="42" t="s">
        <v>96</v>
      </c>
      <c r="BG10" s="146"/>
      <c r="BH10" s="23" t="s">
        <v>141</v>
      </c>
      <c r="BI10" s="42" t="s">
        <v>96</v>
      </c>
      <c r="BJ10" s="42" t="s">
        <v>37</v>
      </c>
      <c r="BK10" s="146"/>
      <c r="BL10" s="23" t="s">
        <v>141</v>
      </c>
      <c r="BM10" s="42" t="s">
        <v>96</v>
      </c>
      <c r="BN10" s="146"/>
      <c r="BO10" s="23" t="s">
        <v>141</v>
      </c>
      <c r="BP10" s="42" t="s">
        <v>96</v>
      </c>
      <c r="BQ10" s="146"/>
      <c r="BR10" s="23" t="s">
        <v>141</v>
      </c>
      <c r="BS10" s="42" t="s">
        <v>96</v>
      </c>
      <c r="BT10" s="146"/>
      <c r="BU10" s="23" t="s">
        <v>141</v>
      </c>
      <c r="BV10" s="42" t="s">
        <v>96</v>
      </c>
      <c r="BW10" s="146"/>
      <c r="BX10" s="23" t="s">
        <v>133</v>
      </c>
      <c r="BY10" s="42" t="s">
        <v>96</v>
      </c>
      <c r="BZ10" s="146"/>
      <c r="CA10" s="23" t="s">
        <v>141</v>
      </c>
      <c r="CB10" s="42" t="s">
        <v>96</v>
      </c>
      <c r="CC10" s="146"/>
      <c r="CD10" s="23" t="s">
        <v>141</v>
      </c>
      <c r="CE10" s="42" t="s">
        <v>96</v>
      </c>
      <c r="CF10" s="146"/>
      <c r="CG10" s="23" t="s">
        <v>141</v>
      </c>
      <c r="CH10" s="42" t="s">
        <v>96</v>
      </c>
      <c r="CI10" s="146"/>
      <c r="CJ10" s="23" t="s">
        <v>141</v>
      </c>
      <c r="CK10" s="42" t="s">
        <v>96</v>
      </c>
      <c r="CL10" s="146"/>
      <c r="CM10" s="23" t="s">
        <v>141</v>
      </c>
      <c r="CN10" s="42" t="s">
        <v>96</v>
      </c>
      <c r="CO10" s="146"/>
      <c r="CP10" s="23" t="s">
        <v>141</v>
      </c>
      <c r="CQ10" s="42" t="s">
        <v>96</v>
      </c>
      <c r="CR10" s="146"/>
      <c r="CS10" s="23" t="s">
        <v>141</v>
      </c>
      <c r="CT10" s="42" t="s">
        <v>96</v>
      </c>
      <c r="CU10" s="146"/>
      <c r="CV10" s="23" t="s">
        <v>141</v>
      </c>
      <c r="CW10" s="42" t="s">
        <v>96</v>
      </c>
      <c r="CX10" s="84"/>
      <c r="CY10" s="146"/>
      <c r="CZ10" s="23" t="s">
        <v>141</v>
      </c>
      <c r="DA10" s="42" t="s">
        <v>96</v>
      </c>
      <c r="DB10" s="146"/>
      <c r="DC10" s="23" t="s">
        <v>133</v>
      </c>
      <c r="DD10" s="42" t="s">
        <v>96</v>
      </c>
      <c r="DE10" s="146"/>
      <c r="DF10" s="23" t="s">
        <v>141</v>
      </c>
      <c r="DG10" s="42" t="s">
        <v>96</v>
      </c>
      <c r="DH10" s="146"/>
      <c r="DI10" s="23" t="s">
        <v>133</v>
      </c>
      <c r="DJ10" s="42" t="s">
        <v>96</v>
      </c>
      <c r="DK10" s="146"/>
      <c r="DL10" s="23" t="s">
        <v>141</v>
      </c>
      <c r="DM10" s="42" t="s">
        <v>96</v>
      </c>
      <c r="DN10" s="146"/>
      <c r="DO10" s="23" t="s">
        <v>133</v>
      </c>
      <c r="DP10" s="42" t="s">
        <v>96</v>
      </c>
      <c r="DQ10" s="146"/>
      <c r="DR10" s="23" t="s">
        <v>141</v>
      </c>
      <c r="DS10" s="42" t="s">
        <v>96</v>
      </c>
      <c r="DT10" s="84"/>
      <c r="DU10" s="146"/>
      <c r="DV10" s="23" t="s">
        <v>141</v>
      </c>
      <c r="DW10" s="42" t="s">
        <v>96</v>
      </c>
    </row>
    <row r="11" spans="1:127" ht="15.75" customHeight="1">
      <c r="A11" s="40"/>
      <c r="B11" s="15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5">
        <v>10</v>
      </c>
      <c r="L11" s="15">
        <v>11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15">
        <v>13</v>
      </c>
      <c r="S11" s="15">
        <v>14</v>
      </c>
      <c r="T11" s="15">
        <v>15</v>
      </c>
      <c r="U11" s="15">
        <v>16</v>
      </c>
      <c r="V11" s="15">
        <v>17</v>
      </c>
      <c r="W11" s="15">
        <v>18</v>
      </c>
      <c r="X11" s="15">
        <v>19</v>
      </c>
      <c r="Y11" s="15">
        <v>20</v>
      </c>
      <c r="Z11" s="15">
        <v>21</v>
      </c>
      <c r="AA11" s="15">
        <v>22</v>
      </c>
      <c r="AB11" s="15">
        <v>23</v>
      </c>
      <c r="AC11" s="15">
        <v>24</v>
      </c>
      <c r="AD11" s="15">
        <v>25</v>
      </c>
      <c r="AE11" s="15">
        <v>26</v>
      </c>
      <c r="AF11" s="15">
        <v>27</v>
      </c>
      <c r="AG11" s="15">
        <v>28</v>
      </c>
      <c r="AH11" s="15">
        <v>29</v>
      </c>
      <c r="AI11" s="15">
        <v>30</v>
      </c>
      <c r="AJ11" s="15">
        <v>31</v>
      </c>
      <c r="AK11" s="15">
        <v>32</v>
      </c>
      <c r="AL11" s="15">
        <v>33</v>
      </c>
      <c r="AM11" s="15">
        <v>34</v>
      </c>
      <c r="AN11" s="15">
        <v>35</v>
      </c>
      <c r="AO11" s="15">
        <v>36</v>
      </c>
      <c r="AP11" s="15">
        <v>37</v>
      </c>
      <c r="AQ11" s="15">
        <v>38</v>
      </c>
      <c r="AR11" s="15">
        <v>39</v>
      </c>
      <c r="AS11" s="15">
        <v>40</v>
      </c>
      <c r="AT11" s="15">
        <v>41</v>
      </c>
      <c r="AU11" s="15">
        <v>42</v>
      </c>
      <c r="AV11" s="15">
        <v>43</v>
      </c>
      <c r="AW11" s="15">
        <v>44</v>
      </c>
      <c r="AX11" s="15">
        <v>45</v>
      </c>
      <c r="AY11" s="15">
        <v>46</v>
      </c>
      <c r="AZ11" s="15">
        <v>47</v>
      </c>
      <c r="BA11" s="15">
        <v>48</v>
      </c>
      <c r="BB11" s="15">
        <v>49</v>
      </c>
      <c r="BC11" s="15">
        <v>50</v>
      </c>
      <c r="BD11" s="15">
        <v>51</v>
      </c>
      <c r="BE11" s="15">
        <v>52</v>
      </c>
      <c r="BF11" s="15">
        <v>53</v>
      </c>
      <c r="BG11" s="15">
        <v>54</v>
      </c>
      <c r="BH11" s="15">
        <v>55</v>
      </c>
      <c r="BI11" s="15">
        <v>56</v>
      </c>
      <c r="BJ11" s="15">
        <v>57</v>
      </c>
      <c r="BK11" s="15">
        <v>58</v>
      </c>
      <c r="BL11" s="15">
        <v>59</v>
      </c>
      <c r="BM11" s="15">
        <v>60</v>
      </c>
      <c r="BN11" s="15">
        <v>61</v>
      </c>
      <c r="BO11" s="15">
        <v>62</v>
      </c>
      <c r="BP11" s="15">
        <v>63</v>
      </c>
      <c r="BQ11" s="15">
        <v>64</v>
      </c>
      <c r="BR11" s="15">
        <v>65</v>
      </c>
      <c r="BS11" s="15">
        <v>66</v>
      </c>
      <c r="BT11" s="15">
        <v>67</v>
      </c>
      <c r="BU11" s="15">
        <v>68</v>
      </c>
      <c r="BV11" s="15">
        <v>69</v>
      </c>
      <c r="BW11" s="15">
        <v>70</v>
      </c>
      <c r="BX11" s="15">
        <v>71</v>
      </c>
      <c r="BY11" s="15">
        <v>72</v>
      </c>
      <c r="BZ11" s="15">
        <v>73</v>
      </c>
      <c r="CA11" s="15">
        <v>74</v>
      </c>
      <c r="CB11" s="15">
        <v>75</v>
      </c>
      <c r="CC11" s="15">
        <v>76</v>
      </c>
      <c r="CD11" s="15">
        <v>77</v>
      </c>
      <c r="CE11" s="15">
        <v>78</v>
      </c>
      <c r="CF11" s="15">
        <v>79</v>
      </c>
      <c r="CG11" s="15">
        <v>80</v>
      </c>
      <c r="CH11" s="15">
        <v>81</v>
      </c>
      <c r="CI11" s="15">
        <v>82</v>
      </c>
      <c r="CJ11" s="15">
        <v>83</v>
      </c>
      <c r="CK11" s="15">
        <v>84</v>
      </c>
      <c r="CL11" s="15">
        <v>85</v>
      </c>
      <c r="CM11" s="15">
        <v>86</v>
      </c>
      <c r="CN11" s="15">
        <v>87</v>
      </c>
      <c r="CO11" s="15">
        <v>88</v>
      </c>
      <c r="CP11" s="15">
        <v>89</v>
      </c>
      <c r="CQ11" s="15">
        <v>90</v>
      </c>
      <c r="CR11" s="15">
        <v>91</v>
      </c>
      <c r="CS11" s="15">
        <v>92</v>
      </c>
      <c r="CT11" s="15">
        <v>93</v>
      </c>
      <c r="CU11" s="15">
        <v>94</v>
      </c>
      <c r="CV11" s="15">
        <v>95</v>
      </c>
      <c r="CW11" s="15">
        <v>96</v>
      </c>
      <c r="CX11" s="15">
        <v>97</v>
      </c>
      <c r="CY11" s="15">
        <v>98</v>
      </c>
      <c r="CZ11" s="15">
        <v>99</v>
      </c>
      <c r="DA11" s="15">
        <v>100</v>
      </c>
      <c r="DB11" s="15">
        <v>101</v>
      </c>
      <c r="DC11" s="15">
        <v>102</v>
      </c>
      <c r="DD11" s="15">
        <v>103</v>
      </c>
      <c r="DE11" s="15">
        <v>104</v>
      </c>
      <c r="DF11" s="15">
        <v>105</v>
      </c>
      <c r="DG11" s="15">
        <v>106</v>
      </c>
      <c r="DH11" s="15">
        <v>107</v>
      </c>
      <c r="DI11" s="15">
        <v>108</v>
      </c>
      <c r="DJ11" s="15">
        <v>109</v>
      </c>
      <c r="DK11" s="15">
        <v>110</v>
      </c>
      <c r="DL11" s="15">
        <v>111</v>
      </c>
      <c r="DM11" s="15">
        <v>112</v>
      </c>
      <c r="DN11" s="15">
        <v>113</v>
      </c>
      <c r="DO11" s="15">
        <v>114</v>
      </c>
      <c r="DP11" s="15">
        <v>115</v>
      </c>
      <c r="DQ11" s="15">
        <v>116</v>
      </c>
      <c r="DR11" s="15">
        <v>117</v>
      </c>
      <c r="DS11" s="15">
        <v>118</v>
      </c>
      <c r="DT11" s="15">
        <v>119</v>
      </c>
      <c r="DU11" s="15">
        <v>120</v>
      </c>
      <c r="DV11" s="15">
        <v>121</v>
      </c>
      <c r="DW11" s="15">
        <v>122</v>
      </c>
    </row>
    <row r="12" spans="1:127" s="39" customFormat="1" ht="14.25">
      <c r="A12" s="24">
        <v>1</v>
      </c>
      <c r="B12" s="25" t="s">
        <v>110</v>
      </c>
      <c r="C12" s="13">
        <v>1126</v>
      </c>
      <c r="D12" s="13"/>
      <c r="E12" s="162">
        <f t="shared" ref="E12:G31" si="0">CY12+DU12-DQ12</f>
        <v>492454.80000000005</v>
      </c>
      <c r="F12" s="162">
        <f t="shared" si="0"/>
        <v>366653.60000000003</v>
      </c>
      <c r="G12" s="162">
        <f t="shared" si="0"/>
        <v>353081.0662</v>
      </c>
      <c r="H12" s="162">
        <f t="shared" ref="H12:H38" si="1">G12/F12*100</f>
        <v>96.298267956458076</v>
      </c>
      <c r="I12" s="162">
        <f t="shared" ref="I12:I31" si="2">K12-E12</f>
        <v>-492454.80000000005</v>
      </c>
      <c r="J12" s="162">
        <f t="shared" ref="J12:J31" si="3">L12-G12</f>
        <v>-222170.56520000001</v>
      </c>
      <c r="K12" s="163">
        <v>0</v>
      </c>
      <c r="L12" s="163">
        <v>130910.501</v>
      </c>
      <c r="M12" s="164">
        <f t="shared" ref="M12:O31" si="4">U12+Y12+AC12+AG12+AK12+AO12+BD12+BK12+BN12+BQ12+BT12+BW12+CC12+CF12+CL12+CO12+CU12</f>
        <v>81266</v>
      </c>
      <c r="N12" s="164">
        <f t="shared" si="4"/>
        <v>64245</v>
      </c>
      <c r="O12" s="164">
        <f t="shared" si="4"/>
        <v>49922.79619999999</v>
      </c>
      <c r="P12" s="164">
        <f t="shared" ref="P12:P72" si="5">O12/N12*100</f>
        <v>77.706897346096966</v>
      </c>
      <c r="Q12" s="165">
        <f t="shared" ref="Q12:S31" si="6">U12+AC12</f>
        <v>39000</v>
      </c>
      <c r="R12" s="165">
        <f t="shared" si="6"/>
        <v>32000</v>
      </c>
      <c r="S12" s="165">
        <f t="shared" si="6"/>
        <v>25359.624</v>
      </c>
      <c r="T12" s="166">
        <f>S12/R12*100</f>
        <v>79.248824999999997</v>
      </c>
      <c r="U12" s="167">
        <v>6000</v>
      </c>
      <c r="V12" s="168">
        <v>4600</v>
      </c>
      <c r="W12" s="27">
        <v>4634.47</v>
      </c>
      <c r="X12" s="169">
        <f t="shared" ref="X12:X31" si="7">W12*100/V12</f>
        <v>100.74934782608696</v>
      </c>
      <c r="Y12" s="167">
        <v>2300</v>
      </c>
      <c r="Z12" s="169">
        <v>1700</v>
      </c>
      <c r="AA12" s="27">
        <v>1198.1894</v>
      </c>
      <c r="AB12" s="169">
        <f>AA12*100/Z12</f>
        <v>70.481729411764704</v>
      </c>
      <c r="AC12" s="167">
        <v>33000</v>
      </c>
      <c r="AD12" s="169">
        <v>27400</v>
      </c>
      <c r="AE12" s="27">
        <v>20725.153999999999</v>
      </c>
      <c r="AF12" s="169">
        <f t="shared" ref="AF12:AF31" si="8">AE12*100/AD12</f>
        <v>75.639248175182473</v>
      </c>
      <c r="AG12" s="167">
        <v>8346</v>
      </c>
      <c r="AH12" s="169">
        <v>6040</v>
      </c>
      <c r="AI12" s="27">
        <v>4564.4168</v>
      </c>
      <c r="AJ12" s="169">
        <f>AI12*100/AH12</f>
        <v>75.569814569536419</v>
      </c>
      <c r="AK12" s="168">
        <v>6600</v>
      </c>
      <c r="AL12" s="169">
        <v>5000</v>
      </c>
      <c r="AM12" s="27">
        <v>3680.2</v>
      </c>
      <c r="AN12" s="169">
        <f>AM12*100/AL12</f>
        <v>73.603999999999999</v>
      </c>
      <c r="AO12" s="170"/>
      <c r="AP12" s="170"/>
      <c r="AQ12" s="170"/>
      <c r="AR12" s="170"/>
      <c r="AS12" s="170"/>
      <c r="AT12" s="171"/>
      <c r="AU12" s="172">
        <v>352468.9</v>
      </c>
      <c r="AV12" s="173">
        <v>264351.7</v>
      </c>
      <c r="AW12" s="174">
        <f>AV12</f>
        <v>264351.7</v>
      </c>
      <c r="AX12" s="170">
        <v>15737.4</v>
      </c>
      <c r="AY12" s="175">
        <v>10496.9</v>
      </c>
      <c r="AZ12" s="171">
        <f>AY12</f>
        <v>10496.9</v>
      </c>
      <c r="BA12" s="176">
        <v>35704.400000000001</v>
      </c>
      <c r="BB12" s="170">
        <v>23215</v>
      </c>
      <c r="BC12" s="170">
        <f>BB12</f>
        <v>23215</v>
      </c>
      <c r="BD12" s="170"/>
      <c r="BE12" s="170"/>
      <c r="BF12" s="170"/>
      <c r="BG12" s="164">
        <f>BK12+BN12+BQ12+BT12</f>
        <v>2410</v>
      </c>
      <c r="BH12" s="164">
        <f t="shared" ref="BH12:BI27" si="9">BL12+BO12+BR12+BU12</f>
        <v>1760</v>
      </c>
      <c r="BI12" s="164">
        <f t="shared" si="9"/>
        <v>1129.586</v>
      </c>
      <c r="BJ12" s="177">
        <f>BI12/BH12*100</f>
        <v>64.181022727272733</v>
      </c>
      <c r="BK12" s="167">
        <v>2200</v>
      </c>
      <c r="BL12" s="169">
        <v>1600</v>
      </c>
      <c r="BM12" s="27">
        <v>1120.9860000000001</v>
      </c>
      <c r="BN12" s="167"/>
      <c r="BO12" s="168"/>
      <c r="BP12" s="27"/>
      <c r="BQ12" s="167"/>
      <c r="BR12" s="171"/>
      <c r="BS12" s="171"/>
      <c r="BT12" s="167">
        <v>210</v>
      </c>
      <c r="BU12" s="169">
        <v>160</v>
      </c>
      <c r="BV12" s="27">
        <v>8.6</v>
      </c>
      <c r="BW12" s="170"/>
      <c r="BX12" s="170"/>
      <c r="BY12" s="170"/>
      <c r="BZ12" s="167">
        <v>7278.1</v>
      </c>
      <c r="CA12" s="169">
        <v>4345</v>
      </c>
      <c r="CB12" s="27">
        <v>5094.67</v>
      </c>
      <c r="CC12" s="168"/>
      <c r="CD12" s="168"/>
      <c r="CE12" s="167"/>
      <c r="CF12" s="167">
        <v>22110</v>
      </c>
      <c r="CG12" s="169">
        <v>17375</v>
      </c>
      <c r="CH12" s="27">
        <v>13472.78</v>
      </c>
      <c r="CI12" s="167">
        <v>14000</v>
      </c>
      <c r="CJ12" s="170">
        <v>11000</v>
      </c>
      <c r="CK12" s="27">
        <v>8087.88</v>
      </c>
      <c r="CL12" s="167"/>
      <c r="CM12" s="169"/>
      <c r="CN12" s="27"/>
      <c r="CO12" s="167">
        <v>500</v>
      </c>
      <c r="CP12" s="169">
        <v>370</v>
      </c>
      <c r="CQ12" s="27">
        <v>0</v>
      </c>
      <c r="CR12" s="167"/>
      <c r="CS12" s="170"/>
      <c r="CT12" s="27"/>
      <c r="CU12" s="178"/>
      <c r="CV12" s="169"/>
      <c r="CW12" s="27">
        <v>518</v>
      </c>
      <c r="CX12" s="174"/>
      <c r="CY12" s="162">
        <f t="shared" ref="CY12:CZ31" si="10">U12+Y12+AC12+AG12+AK12+AO12+AR12+AU12+AX12+BA12+BD12+BK12+BN12+BQ12+BT12+BW12+BZ12+CC12+CF12+CL12+CO12+CR12+CU12</f>
        <v>492454.80000000005</v>
      </c>
      <c r="CZ12" s="162">
        <f t="shared" si="10"/>
        <v>366653.60000000003</v>
      </c>
      <c r="DA12" s="162">
        <f t="shared" ref="DA12:DA31" si="11">W12+AA12+AE12+AI12+AM12+AQ12+AT12+AW12+AZ12+BC12+BF12+BM12+BP12+BS12+BV12+BY12+CB12+CE12+CH12+CN12+CQ12+CT12+CW12+CX12</f>
        <v>353081.0662</v>
      </c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9"/>
      <c r="DR12" s="180"/>
      <c r="DS12" s="27"/>
      <c r="DT12" s="171"/>
      <c r="DU12" s="181">
        <f t="shared" ref="DU12:DV31" si="12">DB12+DE12+DH12+DK12+DN12+DQ12</f>
        <v>0</v>
      </c>
      <c r="DV12" s="181">
        <f t="shared" si="12"/>
        <v>0</v>
      </c>
      <c r="DW12" s="181">
        <f t="shared" ref="DW12:DW31" si="13">DD12+DG12+DJ12+DM12+DP12+DS12+DT12</f>
        <v>0</v>
      </c>
    </row>
    <row r="13" spans="1:127" s="39" customFormat="1" ht="14.25">
      <c r="A13" s="24">
        <v>2</v>
      </c>
      <c r="B13" s="25" t="s">
        <v>38</v>
      </c>
      <c r="C13" s="13">
        <v>162.30000000000001</v>
      </c>
      <c r="D13" s="13"/>
      <c r="E13" s="162">
        <f t="shared" si="0"/>
        <v>67638.399999999994</v>
      </c>
      <c r="F13" s="162">
        <f t="shared" si="0"/>
        <v>49101.9</v>
      </c>
      <c r="G13" s="162">
        <f t="shared" si="0"/>
        <v>48593.880000000005</v>
      </c>
      <c r="H13" s="162">
        <f t="shared" si="1"/>
        <v>98.965376085243136</v>
      </c>
      <c r="I13" s="162">
        <f t="shared" si="2"/>
        <v>-26838.699999999997</v>
      </c>
      <c r="J13" s="162">
        <f t="shared" si="3"/>
        <v>-31704.693000000003</v>
      </c>
      <c r="K13" s="163">
        <v>40799.699999999997</v>
      </c>
      <c r="L13" s="163">
        <v>16889.187000000002</v>
      </c>
      <c r="M13" s="164">
        <f t="shared" si="4"/>
        <v>5325.6</v>
      </c>
      <c r="N13" s="164">
        <f t="shared" si="4"/>
        <v>3774.4</v>
      </c>
      <c r="O13" s="164">
        <f t="shared" si="4"/>
        <v>3266.38</v>
      </c>
      <c r="P13" s="164">
        <f t="shared" si="5"/>
        <v>86.540377278507847</v>
      </c>
      <c r="Q13" s="165">
        <f t="shared" si="6"/>
        <v>4043.6</v>
      </c>
      <c r="R13" s="165">
        <f t="shared" si="6"/>
        <v>2832.4</v>
      </c>
      <c r="S13" s="165">
        <f t="shared" si="6"/>
        <v>2397.8240000000001</v>
      </c>
      <c r="T13" s="166">
        <f t="shared" ref="T13:T73" si="14">S13/R13*100</f>
        <v>84.656969354610936</v>
      </c>
      <c r="U13" s="167">
        <v>43.2</v>
      </c>
      <c r="V13" s="169">
        <v>32.4</v>
      </c>
      <c r="W13" s="27">
        <v>1.6140000000000001</v>
      </c>
      <c r="X13" s="169">
        <f t="shared" si="7"/>
        <v>4.9814814814814818</v>
      </c>
      <c r="Y13" s="167"/>
      <c r="Z13" s="169"/>
      <c r="AA13" s="27">
        <v>20.756</v>
      </c>
      <c r="AB13" s="169"/>
      <c r="AC13" s="167">
        <v>4000.4</v>
      </c>
      <c r="AD13" s="169">
        <v>2800</v>
      </c>
      <c r="AE13" s="27">
        <v>2396.21</v>
      </c>
      <c r="AF13" s="169">
        <f t="shared" si="8"/>
        <v>85.578928571428577</v>
      </c>
      <c r="AG13" s="167">
        <v>422</v>
      </c>
      <c r="AH13" s="169">
        <v>297</v>
      </c>
      <c r="AI13" s="27">
        <v>277.5</v>
      </c>
      <c r="AJ13" s="169">
        <f>AI13*100/AH13</f>
        <v>93.434343434343432</v>
      </c>
      <c r="AK13" s="168"/>
      <c r="AL13" s="169"/>
      <c r="AM13" s="27"/>
      <c r="AN13" s="169"/>
      <c r="AO13" s="170"/>
      <c r="AP13" s="170"/>
      <c r="AQ13" s="170"/>
      <c r="AR13" s="170"/>
      <c r="AS13" s="170"/>
      <c r="AT13" s="171"/>
      <c r="AU13" s="172">
        <v>47747.3</v>
      </c>
      <c r="AV13" s="173">
        <v>35810.5</v>
      </c>
      <c r="AW13" s="174">
        <f t="shared" ref="AW13:AW73" si="15">AV13</f>
        <v>35810.5</v>
      </c>
      <c r="AX13" s="170">
        <v>2934.1</v>
      </c>
      <c r="AY13" s="175">
        <v>1957</v>
      </c>
      <c r="AZ13" s="171">
        <f t="shared" ref="AZ13:AZ73" si="16">AY13</f>
        <v>1957</v>
      </c>
      <c r="BA13" s="171">
        <v>11631.4</v>
      </c>
      <c r="BB13" s="170">
        <v>7560</v>
      </c>
      <c r="BC13" s="170">
        <f t="shared" ref="BC13:BC73" si="17">BB13</f>
        <v>7560</v>
      </c>
      <c r="BD13" s="170"/>
      <c r="BE13" s="170"/>
      <c r="BF13" s="170"/>
      <c r="BG13" s="164">
        <f t="shared" ref="BG13:BI31" si="18">BK13+BN13+BQ13+BT13</f>
        <v>0</v>
      </c>
      <c r="BH13" s="164">
        <f t="shared" si="9"/>
        <v>0</v>
      </c>
      <c r="BI13" s="164">
        <f t="shared" si="9"/>
        <v>0</v>
      </c>
      <c r="BJ13" s="177">
        <v>0</v>
      </c>
      <c r="BK13" s="167"/>
      <c r="BL13" s="169"/>
      <c r="BM13" s="27"/>
      <c r="BN13" s="167"/>
      <c r="BO13" s="168"/>
      <c r="BP13" s="27"/>
      <c r="BQ13" s="167"/>
      <c r="BR13" s="171"/>
      <c r="BS13" s="171"/>
      <c r="BT13" s="167"/>
      <c r="BU13" s="169"/>
      <c r="BV13" s="27"/>
      <c r="BW13" s="170"/>
      <c r="BX13" s="170"/>
      <c r="BY13" s="170"/>
      <c r="BZ13" s="171"/>
      <c r="CA13" s="171"/>
      <c r="CB13" s="27"/>
      <c r="CC13" s="168">
        <v>860</v>
      </c>
      <c r="CD13" s="169">
        <v>645</v>
      </c>
      <c r="CE13" s="27">
        <v>562.29999999999995</v>
      </c>
      <c r="CF13" s="167"/>
      <c r="CG13" s="168"/>
      <c r="CH13" s="27">
        <v>8</v>
      </c>
      <c r="CI13" s="167"/>
      <c r="CJ13" s="170"/>
      <c r="CK13" s="27"/>
      <c r="CL13" s="167"/>
      <c r="CM13" s="169"/>
      <c r="CN13" s="27"/>
      <c r="CO13" s="167"/>
      <c r="CP13" s="169"/>
      <c r="CQ13" s="27"/>
      <c r="CR13" s="167"/>
      <c r="CS13" s="170"/>
      <c r="CT13" s="27"/>
      <c r="CU13" s="178"/>
      <c r="CV13" s="169"/>
      <c r="CW13" s="27"/>
      <c r="CX13" s="171"/>
      <c r="CY13" s="162">
        <f t="shared" si="10"/>
        <v>67638.399999999994</v>
      </c>
      <c r="CZ13" s="162">
        <f t="shared" si="10"/>
        <v>49101.9</v>
      </c>
      <c r="DA13" s="162">
        <f t="shared" si="11"/>
        <v>48593.880000000005</v>
      </c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27">
        <v>810</v>
      </c>
      <c r="DR13" s="27">
        <v>810</v>
      </c>
      <c r="DS13" s="27">
        <v>810</v>
      </c>
      <c r="DT13" s="171"/>
      <c r="DU13" s="181">
        <f t="shared" si="12"/>
        <v>810</v>
      </c>
      <c r="DV13" s="181">
        <f t="shared" si="12"/>
        <v>810</v>
      </c>
      <c r="DW13" s="181">
        <f t="shared" si="13"/>
        <v>810</v>
      </c>
    </row>
    <row r="14" spans="1:127" s="39" customFormat="1" ht="14.25">
      <c r="A14" s="24">
        <v>3</v>
      </c>
      <c r="B14" s="25" t="s">
        <v>39</v>
      </c>
      <c r="C14" s="13">
        <v>229.9</v>
      </c>
      <c r="D14" s="13"/>
      <c r="E14" s="162">
        <f t="shared" si="0"/>
        <v>10285.799999999999</v>
      </c>
      <c r="F14" s="162">
        <f t="shared" si="0"/>
        <v>7694.6</v>
      </c>
      <c r="G14" s="162">
        <f t="shared" si="0"/>
        <v>8112.8440000000001</v>
      </c>
      <c r="H14" s="162">
        <f t="shared" si="1"/>
        <v>105.43555220544279</v>
      </c>
      <c r="I14" s="162">
        <f t="shared" si="2"/>
        <v>-3298.8999999999996</v>
      </c>
      <c r="J14" s="162">
        <f t="shared" si="3"/>
        <v>-4843.2880000000005</v>
      </c>
      <c r="K14" s="163">
        <v>6986.9</v>
      </c>
      <c r="L14" s="163">
        <v>3269.556</v>
      </c>
      <c r="M14" s="164">
        <f t="shared" si="4"/>
        <v>2862.8</v>
      </c>
      <c r="N14" s="164">
        <f t="shared" si="4"/>
        <v>2127.3000000000002</v>
      </c>
      <c r="O14" s="164">
        <f t="shared" si="4"/>
        <v>2545.5439999999999</v>
      </c>
      <c r="P14" s="164">
        <f t="shared" si="5"/>
        <v>119.66079067362384</v>
      </c>
      <c r="Q14" s="165">
        <f t="shared" si="6"/>
        <v>599.09999999999991</v>
      </c>
      <c r="R14" s="165">
        <f t="shared" si="6"/>
        <v>290.3</v>
      </c>
      <c r="S14" s="165">
        <f t="shared" si="6"/>
        <v>544.38799999999992</v>
      </c>
      <c r="T14" s="166">
        <f t="shared" si="14"/>
        <v>187.52600757836717</v>
      </c>
      <c r="U14" s="167">
        <v>0.3</v>
      </c>
      <c r="V14" s="167">
        <v>0.3</v>
      </c>
      <c r="W14" s="27">
        <v>0.70799999999999996</v>
      </c>
      <c r="X14" s="169">
        <f t="shared" si="7"/>
        <v>236</v>
      </c>
      <c r="Y14" s="167">
        <v>1943.7</v>
      </c>
      <c r="Z14" s="169">
        <v>1600</v>
      </c>
      <c r="AA14" s="27">
        <v>1653.1559999999999</v>
      </c>
      <c r="AB14" s="169">
        <f>AA14*100/Z14</f>
        <v>103.32225</v>
      </c>
      <c r="AC14" s="167">
        <v>598.79999999999995</v>
      </c>
      <c r="AD14" s="169">
        <v>290</v>
      </c>
      <c r="AE14" s="27">
        <v>543.67999999999995</v>
      </c>
      <c r="AF14" s="169">
        <f t="shared" si="8"/>
        <v>187.47586206896548</v>
      </c>
      <c r="AG14" s="167"/>
      <c r="AH14" s="169"/>
      <c r="AI14" s="27"/>
      <c r="AJ14" s="169"/>
      <c r="AK14" s="168"/>
      <c r="AL14" s="169"/>
      <c r="AM14" s="27"/>
      <c r="AN14" s="169"/>
      <c r="AO14" s="170"/>
      <c r="AP14" s="170"/>
      <c r="AQ14" s="170"/>
      <c r="AR14" s="170"/>
      <c r="AS14" s="170"/>
      <c r="AT14" s="171"/>
      <c r="AU14" s="172">
        <v>7423</v>
      </c>
      <c r="AV14" s="173">
        <v>5567.3</v>
      </c>
      <c r="AW14" s="174">
        <f t="shared" si="15"/>
        <v>5567.3</v>
      </c>
      <c r="AX14" s="170"/>
      <c r="AY14" s="175"/>
      <c r="AZ14" s="171"/>
      <c r="BA14" s="171"/>
      <c r="BB14" s="170"/>
      <c r="BC14" s="170"/>
      <c r="BD14" s="170"/>
      <c r="BE14" s="170"/>
      <c r="BF14" s="170"/>
      <c r="BG14" s="164">
        <f t="shared" si="18"/>
        <v>320</v>
      </c>
      <c r="BH14" s="164">
        <f t="shared" si="9"/>
        <v>237</v>
      </c>
      <c r="BI14" s="164">
        <f t="shared" si="9"/>
        <v>348</v>
      </c>
      <c r="BJ14" s="177">
        <f t="shared" ref="BJ14:BJ73" si="19">BI14/BH14*100</f>
        <v>146.8354430379747</v>
      </c>
      <c r="BK14" s="167">
        <v>320</v>
      </c>
      <c r="BL14" s="169">
        <v>237</v>
      </c>
      <c r="BM14" s="27">
        <v>348</v>
      </c>
      <c r="BN14" s="167"/>
      <c r="BO14" s="168"/>
      <c r="BP14" s="27"/>
      <c r="BQ14" s="167"/>
      <c r="BR14" s="171"/>
      <c r="BS14" s="171"/>
      <c r="BT14" s="167"/>
      <c r="BU14" s="169"/>
      <c r="BV14" s="27"/>
      <c r="BW14" s="170"/>
      <c r="BX14" s="170"/>
      <c r="BY14" s="170"/>
      <c r="BZ14" s="171"/>
      <c r="CA14" s="171"/>
      <c r="CB14" s="27"/>
      <c r="CC14" s="168"/>
      <c r="CD14" s="168"/>
      <c r="CE14" s="27"/>
      <c r="CF14" s="167"/>
      <c r="CG14" s="169"/>
      <c r="CH14" s="27"/>
      <c r="CI14" s="167"/>
      <c r="CJ14" s="170"/>
      <c r="CK14" s="27"/>
      <c r="CL14" s="167"/>
      <c r="CM14" s="169"/>
      <c r="CN14" s="27"/>
      <c r="CO14" s="167"/>
      <c r="CP14" s="169"/>
      <c r="CQ14" s="27"/>
      <c r="CR14" s="167"/>
      <c r="CS14" s="170"/>
      <c r="CT14" s="27"/>
      <c r="CU14" s="178"/>
      <c r="CV14" s="169"/>
      <c r="CW14" s="27"/>
      <c r="CX14" s="171"/>
      <c r="CY14" s="162">
        <f t="shared" si="10"/>
        <v>10285.799999999999</v>
      </c>
      <c r="CZ14" s="162">
        <f t="shared" si="10"/>
        <v>7694.6</v>
      </c>
      <c r="DA14" s="162">
        <f t="shared" si="11"/>
        <v>8112.8440000000001</v>
      </c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80"/>
      <c r="DR14" s="180"/>
      <c r="DS14" s="27"/>
      <c r="DT14" s="171"/>
      <c r="DU14" s="181">
        <f t="shared" si="12"/>
        <v>0</v>
      </c>
      <c r="DV14" s="181">
        <f t="shared" si="12"/>
        <v>0</v>
      </c>
      <c r="DW14" s="181">
        <f t="shared" si="13"/>
        <v>0</v>
      </c>
    </row>
    <row r="15" spans="1:127" s="39" customFormat="1" ht="14.25">
      <c r="A15" s="24">
        <v>4</v>
      </c>
      <c r="B15" s="25" t="s">
        <v>40</v>
      </c>
      <c r="C15" s="13">
        <v>151.9</v>
      </c>
      <c r="D15" s="13"/>
      <c r="E15" s="162">
        <f t="shared" si="0"/>
        <v>7510.9000000000005</v>
      </c>
      <c r="F15" s="162">
        <f t="shared" si="0"/>
        <v>6043.8</v>
      </c>
      <c r="G15" s="162">
        <f t="shared" si="0"/>
        <v>5927.4259999999995</v>
      </c>
      <c r="H15" s="162">
        <f t="shared" si="1"/>
        <v>98.07448955954861</v>
      </c>
      <c r="I15" s="162">
        <f t="shared" si="2"/>
        <v>-3342.1000000000004</v>
      </c>
      <c r="J15" s="162">
        <f t="shared" si="3"/>
        <v>-4344.0879999999997</v>
      </c>
      <c r="K15" s="163">
        <v>4168.8</v>
      </c>
      <c r="L15" s="163">
        <v>1583.338</v>
      </c>
      <c r="M15" s="164">
        <f t="shared" si="4"/>
        <v>618.6</v>
      </c>
      <c r="N15" s="164">
        <f t="shared" si="4"/>
        <v>463.8</v>
      </c>
      <c r="O15" s="164">
        <f t="shared" si="4"/>
        <v>347.42599999999999</v>
      </c>
      <c r="P15" s="164">
        <f t="shared" si="5"/>
        <v>74.908581285036647</v>
      </c>
      <c r="Q15" s="165">
        <f t="shared" si="6"/>
        <v>618.6</v>
      </c>
      <c r="R15" s="165">
        <f t="shared" si="6"/>
        <v>463.8</v>
      </c>
      <c r="S15" s="165">
        <f t="shared" si="6"/>
        <v>347.42599999999999</v>
      </c>
      <c r="T15" s="166">
        <f t="shared" si="14"/>
        <v>74.908581285036647</v>
      </c>
      <c r="U15" s="167">
        <v>129.6</v>
      </c>
      <c r="V15" s="169">
        <v>97.2</v>
      </c>
      <c r="W15" s="27">
        <v>87.176000000000002</v>
      </c>
      <c r="X15" s="169">
        <f t="shared" si="7"/>
        <v>89.687242798353907</v>
      </c>
      <c r="Y15" s="167"/>
      <c r="Z15" s="169"/>
      <c r="AA15" s="27"/>
      <c r="AB15" s="169"/>
      <c r="AC15" s="167">
        <v>489</v>
      </c>
      <c r="AD15" s="169">
        <v>366.6</v>
      </c>
      <c r="AE15" s="27">
        <v>260.25</v>
      </c>
      <c r="AF15" s="169">
        <f t="shared" si="8"/>
        <v>70.990180032733221</v>
      </c>
      <c r="AG15" s="167"/>
      <c r="AH15" s="169"/>
      <c r="AI15" s="27"/>
      <c r="AJ15" s="169"/>
      <c r="AK15" s="168"/>
      <c r="AL15" s="169"/>
      <c r="AM15" s="27"/>
      <c r="AN15" s="169"/>
      <c r="AO15" s="170"/>
      <c r="AP15" s="170"/>
      <c r="AQ15" s="170"/>
      <c r="AR15" s="170"/>
      <c r="AS15" s="170"/>
      <c r="AT15" s="171"/>
      <c r="AU15" s="182">
        <v>3500</v>
      </c>
      <c r="AV15" s="173">
        <v>2625</v>
      </c>
      <c r="AW15" s="174">
        <f t="shared" si="15"/>
        <v>2625</v>
      </c>
      <c r="AX15" s="170"/>
      <c r="AY15" s="175"/>
      <c r="AZ15" s="171"/>
      <c r="BA15" s="171">
        <v>392.3</v>
      </c>
      <c r="BB15" s="170">
        <v>255</v>
      </c>
      <c r="BC15" s="170">
        <f t="shared" si="17"/>
        <v>255</v>
      </c>
      <c r="BD15" s="170"/>
      <c r="BE15" s="170"/>
      <c r="BF15" s="170"/>
      <c r="BG15" s="164">
        <f t="shared" si="18"/>
        <v>0</v>
      </c>
      <c r="BH15" s="164">
        <f t="shared" si="9"/>
        <v>0</v>
      </c>
      <c r="BI15" s="164">
        <f t="shared" si="9"/>
        <v>0</v>
      </c>
      <c r="BJ15" s="177">
        <v>0</v>
      </c>
      <c r="BK15" s="167"/>
      <c r="BL15" s="169"/>
      <c r="BM15" s="27"/>
      <c r="BN15" s="167"/>
      <c r="BO15" s="168"/>
      <c r="BP15" s="27"/>
      <c r="BQ15" s="167"/>
      <c r="BR15" s="171"/>
      <c r="BS15" s="171"/>
      <c r="BT15" s="167"/>
      <c r="BU15" s="169"/>
      <c r="BV15" s="27"/>
      <c r="BW15" s="170"/>
      <c r="BX15" s="170"/>
      <c r="BY15" s="170"/>
      <c r="BZ15" s="171"/>
      <c r="CA15" s="171"/>
      <c r="CB15" s="27"/>
      <c r="CC15" s="168"/>
      <c r="CD15" s="168"/>
      <c r="CE15" s="27"/>
      <c r="CF15" s="167"/>
      <c r="CG15" s="169"/>
      <c r="CH15" s="27"/>
      <c r="CI15" s="167"/>
      <c r="CJ15" s="170"/>
      <c r="CK15" s="27"/>
      <c r="CL15" s="167"/>
      <c r="CM15" s="169"/>
      <c r="CN15" s="27"/>
      <c r="CO15" s="167"/>
      <c r="CP15" s="169"/>
      <c r="CQ15" s="27"/>
      <c r="CR15" s="167"/>
      <c r="CS15" s="170"/>
      <c r="CT15" s="27"/>
      <c r="CU15" s="178"/>
      <c r="CV15" s="169"/>
      <c r="CW15" s="27"/>
      <c r="CX15" s="171"/>
      <c r="CY15" s="162">
        <f t="shared" si="10"/>
        <v>4510.9000000000005</v>
      </c>
      <c r="CZ15" s="162">
        <f t="shared" si="10"/>
        <v>3343.8</v>
      </c>
      <c r="DA15" s="162">
        <f t="shared" si="11"/>
        <v>3227.4259999999999</v>
      </c>
      <c r="DB15" s="170"/>
      <c r="DC15" s="170"/>
      <c r="DD15" s="170"/>
      <c r="DE15" s="170">
        <v>3000</v>
      </c>
      <c r="DF15" s="170">
        <v>2700</v>
      </c>
      <c r="DG15" s="170">
        <v>2700</v>
      </c>
      <c r="DH15" s="170"/>
      <c r="DI15" s="170"/>
      <c r="DJ15" s="170"/>
      <c r="DK15" s="170"/>
      <c r="DL15" s="170"/>
      <c r="DM15" s="170"/>
      <c r="DN15" s="170"/>
      <c r="DO15" s="170"/>
      <c r="DP15" s="170"/>
      <c r="DQ15" s="180"/>
      <c r="DR15" s="180"/>
      <c r="DS15" s="27"/>
      <c r="DT15" s="171"/>
      <c r="DU15" s="181">
        <f t="shared" si="12"/>
        <v>3000</v>
      </c>
      <c r="DV15" s="181">
        <f t="shared" si="12"/>
        <v>2700</v>
      </c>
      <c r="DW15" s="181">
        <f t="shared" si="13"/>
        <v>2700</v>
      </c>
    </row>
    <row r="16" spans="1:127" s="39" customFormat="1" ht="14.25">
      <c r="A16" s="24">
        <v>5</v>
      </c>
      <c r="B16" s="25" t="s">
        <v>41</v>
      </c>
      <c r="C16" s="13">
        <v>17175</v>
      </c>
      <c r="D16" s="13"/>
      <c r="E16" s="162">
        <f t="shared" si="0"/>
        <v>72849</v>
      </c>
      <c r="F16" s="162">
        <f t="shared" si="0"/>
        <v>54007.1</v>
      </c>
      <c r="G16" s="162">
        <f t="shared" si="0"/>
        <v>53025.951000000001</v>
      </c>
      <c r="H16" s="162">
        <f t="shared" si="1"/>
        <v>98.183296270305206</v>
      </c>
      <c r="I16" s="162">
        <f t="shared" si="2"/>
        <v>-23988.6</v>
      </c>
      <c r="J16" s="162">
        <f t="shared" si="3"/>
        <v>-33931.65</v>
      </c>
      <c r="K16" s="163">
        <v>48860.4</v>
      </c>
      <c r="L16" s="163">
        <v>19094.300999999999</v>
      </c>
      <c r="M16" s="164">
        <f t="shared" si="4"/>
        <v>8441.9</v>
      </c>
      <c r="N16" s="164">
        <f t="shared" si="4"/>
        <v>6028</v>
      </c>
      <c r="O16" s="164">
        <f t="shared" si="4"/>
        <v>5046.8510000000006</v>
      </c>
      <c r="P16" s="164">
        <f t="shared" si="5"/>
        <v>83.723473788984748</v>
      </c>
      <c r="Q16" s="165">
        <f t="shared" si="6"/>
        <v>3485.7</v>
      </c>
      <c r="R16" s="165">
        <f t="shared" si="6"/>
        <v>2614.1999999999998</v>
      </c>
      <c r="S16" s="165">
        <f t="shared" si="6"/>
        <v>1471.011</v>
      </c>
      <c r="T16" s="166">
        <f t="shared" si="14"/>
        <v>56.270025246729404</v>
      </c>
      <c r="U16" s="167"/>
      <c r="V16" s="169"/>
      <c r="W16" s="27">
        <v>0.57199999999999995</v>
      </c>
      <c r="X16" s="169"/>
      <c r="Y16" s="167">
        <v>4306.2</v>
      </c>
      <c r="Z16" s="169">
        <v>3038.8</v>
      </c>
      <c r="AA16" s="27">
        <v>3038.84</v>
      </c>
      <c r="AB16" s="169">
        <f t="shared" ref="AB16:AB31" si="20">AA16*100/Z16</f>
        <v>100.00131630906937</v>
      </c>
      <c r="AC16" s="167">
        <v>3485.7</v>
      </c>
      <c r="AD16" s="169">
        <v>2614.1999999999998</v>
      </c>
      <c r="AE16" s="27">
        <v>1470.4390000000001</v>
      </c>
      <c r="AF16" s="169">
        <f t="shared" si="8"/>
        <v>56.248144747915234</v>
      </c>
      <c r="AG16" s="167">
        <v>100</v>
      </c>
      <c r="AH16" s="169">
        <v>75</v>
      </c>
      <c r="AI16" s="27">
        <v>5</v>
      </c>
      <c r="AJ16" s="169">
        <f>AI16*100/AH16</f>
        <v>6.666666666666667</v>
      </c>
      <c r="AK16" s="168"/>
      <c r="AL16" s="169"/>
      <c r="AM16" s="27"/>
      <c r="AN16" s="169"/>
      <c r="AO16" s="170"/>
      <c r="AP16" s="170"/>
      <c r="AQ16" s="170"/>
      <c r="AR16" s="170"/>
      <c r="AS16" s="170"/>
      <c r="AT16" s="171"/>
      <c r="AU16" s="172">
        <v>61125.5</v>
      </c>
      <c r="AV16" s="173">
        <v>45844.1</v>
      </c>
      <c r="AW16" s="174">
        <f t="shared" si="15"/>
        <v>45844.1</v>
      </c>
      <c r="AX16" s="170"/>
      <c r="AY16" s="183"/>
      <c r="AZ16" s="171"/>
      <c r="BA16" s="170">
        <v>3281.6</v>
      </c>
      <c r="BB16" s="170">
        <v>2135</v>
      </c>
      <c r="BC16" s="170">
        <f t="shared" si="17"/>
        <v>2135</v>
      </c>
      <c r="BD16" s="170"/>
      <c r="BE16" s="170"/>
      <c r="BF16" s="170"/>
      <c r="BG16" s="164">
        <f t="shared" si="18"/>
        <v>550</v>
      </c>
      <c r="BH16" s="164">
        <f t="shared" si="9"/>
        <v>300</v>
      </c>
      <c r="BI16" s="164">
        <f t="shared" si="9"/>
        <v>520</v>
      </c>
      <c r="BJ16" s="177">
        <f t="shared" si="19"/>
        <v>173.33333333333334</v>
      </c>
      <c r="BK16" s="167">
        <v>350</v>
      </c>
      <c r="BL16" s="169">
        <v>150</v>
      </c>
      <c r="BM16" s="27">
        <v>200</v>
      </c>
      <c r="BN16" s="167"/>
      <c r="BO16" s="168"/>
      <c r="BP16" s="27"/>
      <c r="BQ16" s="167"/>
      <c r="BR16" s="171"/>
      <c r="BS16" s="171"/>
      <c r="BT16" s="167">
        <v>200</v>
      </c>
      <c r="BU16" s="169">
        <v>150</v>
      </c>
      <c r="BV16" s="27">
        <v>320</v>
      </c>
      <c r="BW16" s="170"/>
      <c r="BX16" s="170"/>
      <c r="BY16" s="170"/>
      <c r="BZ16" s="171"/>
      <c r="CA16" s="171"/>
      <c r="CB16" s="27"/>
      <c r="CC16" s="168"/>
      <c r="CD16" s="168"/>
      <c r="CE16" s="27"/>
      <c r="CF16" s="167"/>
      <c r="CG16" s="169"/>
      <c r="CH16" s="27">
        <v>12</v>
      </c>
      <c r="CI16" s="167"/>
      <c r="CJ16" s="170"/>
      <c r="CK16" s="27"/>
      <c r="CL16" s="167"/>
      <c r="CM16" s="169"/>
      <c r="CN16" s="27"/>
      <c r="CO16" s="167"/>
      <c r="CP16" s="169"/>
      <c r="CQ16" s="27"/>
      <c r="CR16" s="167"/>
      <c r="CS16" s="170"/>
      <c r="CT16" s="27"/>
      <c r="CU16" s="178"/>
      <c r="CV16" s="169"/>
      <c r="CW16" s="27"/>
      <c r="CX16" s="171"/>
      <c r="CY16" s="162">
        <f t="shared" si="10"/>
        <v>72849</v>
      </c>
      <c r="CZ16" s="162">
        <f t="shared" si="10"/>
        <v>54007.1</v>
      </c>
      <c r="DA16" s="162">
        <f t="shared" si="11"/>
        <v>53025.951000000001</v>
      </c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80"/>
      <c r="DR16" s="180"/>
      <c r="DS16" s="27"/>
      <c r="DT16" s="171"/>
      <c r="DU16" s="181">
        <f t="shared" si="12"/>
        <v>0</v>
      </c>
      <c r="DV16" s="181">
        <f t="shared" si="12"/>
        <v>0</v>
      </c>
      <c r="DW16" s="181">
        <f t="shared" si="13"/>
        <v>0</v>
      </c>
    </row>
    <row r="17" spans="1:127" s="39" customFormat="1" ht="14.25">
      <c r="A17" s="24">
        <v>6</v>
      </c>
      <c r="B17" s="25" t="s">
        <v>42</v>
      </c>
      <c r="C17" s="16">
        <v>17.3</v>
      </c>
      <c r="D17" s="16">
        <v>613.20000000000005</v>
      </c>
      <c r="E17" s="162">
        <f t="shared" si="0"/>
        <v>100718.59999999999</v>
      </c>
      <c r="F17" s="162">
        <f t="shared" si="0"/>
        <v>75068</v>
      </c>
      <c r="G17" s="162">
        <f t="shared" si="0"/>
        <v>69229.891999999993</v>
      </c>
      <c r="H17" s="162">
        <f t="shared" si="1"/>
        <v>92.222907230777423</v>
      </c>
      <c r="I17" s="162">
        <f t="shared" si="2"/>
        <v>-34045.299999999988</v>
      </c>
      <c r="J17" s="162">
        <f t="shared" si="3"/>
        <v>-45317.075999999994</v>
      </c>
      <c r="K17" s="171">
        <v>66673.3</v>
      </c>
      <c r="L17" s="171">
        <v>23912.815999999999</v>
      </c>
      <c r="M17" s="164">
        <f t="shared" si="4"/>
        <v>22950</v>
      </c>
      <c r="N17" s="164">
        <f t="shared" si="4"/>
        <v>17978</v>
      </c>
      <c r="O17" s="164">
        <f t="shared" si="4"/>
        <v>12139.892</v>
      </c>
      <c r="P17" s="164">
        <f t="shared" si="5"/>
        <v>67.526376682612081</v>
      </c>
      <c r="Q17" s="165">
        <f t="shared" si="6"/>
        <v>8700</v>
      </c>
      <c r="R17" s="165">
        <f t="shared" si="6"/>
        <v>6173</v>
      </c>
      <c r="S17" s="165">
        <f t="shared" si="6"/>
        <v>5166.1450000000004</v>
      </c>
      <c r="T17" s="166">
        <f t="shared" si="14"/>
        <v>83.689373076300029</v>
      </c>
      <c r="U17" s="167">
        <v>400</v>
      </c>
      <c r="V17" s="169">
        <v>300</v>
      </c>
      <c r="W17" s="27">
        <v>181.69200000000001</v>
      </c>
      <c r="X17" s="169">
        <f t="shared" si="7"/>
        <v>60.564</v>
      </c>
      <c r="Y17" s="167">
        <v>10000</v>
      </c>
      <c r="Z17" s="169">
        <v>8500</v>
      </c>
      <c r="AA17" s="27">
        <v>5831.7640000000001</v>
      </c>
      <c r="AB17" s="169">
        <f t="shared" si="20"/>
        <v>68.60898823529412</v>
      </c>
      <c r="AC17" s="167">
        <v>8300</v>
      </c>
      <c r="AD17" s="169">
        <v>5873</v>
      </c>
      <c r="AE17" s="27">
        <v>4984.4530000000004</v>
      </c>
      <c r="AF17" s="169">
        <f t="shared" si="8"/>
        <v>84.870645326068455</v>
      </c>
      <c r="AG17" s="167">
        <v>1250</v>
      </c>
      <c r="AH17" s="169">
        <v>600</v>
      </c>
      <c r="AI17" s="27">
        <v>274</v>
      </c>
      <c r="AJ17" s="169">
        <f>AI17*100/AH17</f>
        <v>45.666666666666664</v>
      </c>
      <c r="AK17" s="168"/>
      <c r="AL17" s="169"/>
      <c r="AM17" s="27"/>
      <c r="AN17" s="169"/>
      <c r="AO17" s="171"/>
      <c r="AP17" s="171"/>
      <c r="AQ17" s="171"/>
      <c r="AR17" s="171"/>
      <c r="AS17" s="171"/>
      <c r="AT17" s="171"/>
      <c r="AU17" s="172">
        <v>65059.5</v>
      </c>
      <c r="AV17" s="173">
        <v>48794.6</v>
      </c>
      <c r="AW17" s="174">
        <f t="shared" si="15"/>
        <v>48794.6</v>
      </c>
      <c r="AX17" s="171">
        <v>1867.2</v>
      </c>
      <c r="AY17" s="175">
        <v>1245.4000000000001</v>
      </c>
      <c r="AZ17" s="171">
        <f t="shared" si="16"/>
        <v>1245.4000000000001</v>
      </c>
      <c r="BA17" s="176">
        <v>10841.9</v>
      </c>
      <c r="BB17" s="170">
        <v>7050</v>
      </c>
      <c r="BC17" s="170">
        <f t="shared" si="17"/>
        <v>7050</v>
      </c>
      <c r="BD17" s="170"/>
      <c r="BE17" s="170"/>
      <c r="BF17" s="171"/>
      <c r="BG17" s="164">
        <f t="shared" si="18"/>
        <v>1100</v>
      </c>
      <c r="BH17" s="164">
        <f t="shared" si="9"/>
        <v>825</v>
      </c>
      <c r="BI17" s="164">
        <f t="shared" si="9"/>
        <v>527.08300000000008</v>
      </c>
      <c r="BJ17" s="177">
        <f t="shared" si="19"/>
        <v>63.888848484848495</v>
      </c>
      <c r="BK17" s="167">
        <v>1100</v>
      </c>
      <c r="BL17" s="169">
        <v>825</v>
      </c>
      <c r="BM17" s="27">
        <v>511.08300000000003</v>
      </c>
      <c r="BN17" s="167"/>
      <c r="BO17" s="168"/>
      <c r="BP17" s="27"/>
      <c r="BQ17" s="167"/>
      <c r="BR17" s="171"/>
      <c r="BS17" s="171"/>
      <c r="BT17" s="167"/>
      <c r="BU17" s="169"/>
      <c r="BV17" s="27">
        <v>16</v>
      </c>
      <c r="BW17" s="171"/>
      <c r="BX17" s="171"/>
      <c r="BY17" s="171"/>
      <c r="BZ17" s="171"/>
      <c r="CA17" s="171"/>
      <c r="CB17" s="27"/>
      <c r="CC17" s="168"/>
      <c r="CD17" s="168"/>
      <c r="CE17" s="27"/>
      <c r="CF17" s="167">
        <v>100</v>
      </c>
      <c r="CG17" s="169">
        <v>80</v>
      </c>
      <c r="CH17" s="27">
        <v>340.9</v>
      </c>
      <c r="CI17" s="167"/>
      <c r="CJ17" s="171"/>
      <c r="CK17" s="27"/>
      <c r="CL17" s="167"/>
      <c r="CM17" s="171"/>
      <c r="CN17" s="27"/>
      <c r="CO17" s="167">
        <v>100</v>
      </c>
      <c r="CP17" s="167">
        <v>100</v>
      </c>
      <c r="CQ17" s="27">
        <v>0</v>
      </c>
      <c r="CR17" s="167"/>
      <c r="CS17" s="171"/>
      <c r="CT17" s="27"/>
      <c r="CU17" s="178">
        <v>1700</v>
      </c>
      <c r="CV17" s="168">
        <v>1700</v>
      </c>
      <c r="CW17" s="27">
        <v>0</v>
      </c>
      <c r="CX17" s="171"/>
      <c r="CY17" s="162">
        <f t="shared" si="10"/>
        <v>100718.59999999999</v>
      </c>
      <c r="CZ17" s="162">
        <f t="shared" si="10"/>
        <v>75068</v>
      </c>
      <c r="DA17" s="162">
        <f t="shared" si="11"/>
        <v>69229.891999999993</v>
      </c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27"/>
      <c r="DT17" s="171"/>
      <c r="DU17" s="181">
        <f t="shared" si="12"/>
        <v>0</v>
      </c>
      <c r="DV17" s="181">
        <f t="shared" si="12"/>
        <v>0</v>
      </c>
      <c r="DW17" s="181">
        <f t="shared" si="13"/>
        <v>0</v>
      </c>
    </row>
    <row r="18" spans="1:127" s="39" customFormat="1" ht="14.25">
      <c r="A18" s="24">
        <v>7</v>
      </c>
      <c r="B18" s="25" t="s">
        <v>43</v>
      </c>
      <c r="C18" s="16">
        <v>39.299999999999997</v>
      </c>
      <c r="D18" s="16"/>
      <c r="E18" s="162">
        <f t="shared" si="0"/>
        <v>19261.099999999999</v>
      </c>
      <c r="F18" s="162">
        <f t="shared" si="0"/>
        <v>13446.5</v>
      </c>
      <c r="G18" s="162">
        <f t="shared" si="0"/>
        <v>13101.974</v>
      </c>
      <c r="H18" s="162">
        <f t="shared" si="1"/>
        <v>97.437801658424121</v>
      </c>
      <c r="I18" s="162">
        <f t="shared" si="2"/>
        <v>-11546.099999999999</v>
      </c>
      <c r="J18" s="162">
        <f t="shared" si="3"/>
        <v>-10185.845000000001</v>
      </c>
      <c r="K18" s="171">
        <v>7715</v>
      </c>
      <c r="L18" s="171">
        <v>2916.1289999999999</v>
      </c>
      <c r="M18" s="164">
        <f t="shared" si="4"/>
        <v>2046.9</v>
      </c>
      <c r="N18" s="164">
        <f t="shared" si="4"/>
        <v>1342.4</v>
      </c>
      <c r="O18" s="164">
        <f t="shared" si="4"/>
        <v>997.84400000000005</v>
      </c>
      <c r="P18" s="164">
        <f t="shared" si="5"/>
        <v>74.332836710369492</v>
      </c>
      <c r="Q18" s="165">
        <f t="shared" si="6"/>
        <v>1295.4000000000001</v>
      </c>
      <c r="R18" s="165">
        <f t="shared" si="6"/>
        <v>990.3</v>
      </c>
      <c r="S18" s="165">
        <f t="shared" si="6"/>
        <v>625.73599999999999</v>
      </c>
      <c r="T18" s="166">
        <f t="shared" si="14"/>
        <v>63.186509138644851</v>
      </c>
      <c r="U18" s="167">
        <v>1.2</v>
      </c>
      <c r="V18" s="169">
        <v>0.9</v>
      </c>
      <c r="W18" s="27">
        <v>17.975999999999999</v>
      </c>
      <c r="X18" s="169">
        <f t="shared" si="7"/>
        <v>1997.3333333333333</v>
      </c>
      <c r="Y18" s="167">
        <v>717.2</v>
      </c>
      <c r="Z18" s="168">
        <v>336.1</v>
      </c>
      <c r="AA18" s="27">
        <v>336.108</v>
      </c>
      <c r="AB18" s="169">
        <f t="shared" si="20"/>
        <v>100.00238024397501</v>
      </c>
      <c r="AC18" s="167">
        <v>1294.2</v>
      </c>
      <c r="AD18" s="171">
        <v>989.4</v>
      </c>
      <c r="AE18" s="27">
        <v>607.76</v>
      </c>
      <c r="AF18" s="169">
        <f t="shared" si="8"/>
        <v>61.427127552051751</v>
      </c>
      <c r="AG18" s="167"/>
      <c r="AH18" s="169"/>
      <c r="AI18" s="27">
        <v>20</v>
      </c>
      <c r="AJ18" s="169"/>
      <c r="AK18" s="168"/>
      <c r="AL18" s="169"/>
      <c r="AM18" s="27"/>
      <c r="AN18" s="169"/>
      <c r="AO18" s="171"/>
      <c r="AP18" s="171"/>
      <c r="AQ18" s="171"/>
      <c r="AR18" s="171"/>
      <c r="AS18" s="171"/>
      <c r="AT18" s="171"/>
      <c r="AU18" s="172">
        <v>8138.7</v>
      </c>
      <c r="AV18" s="173">
        <v>6104.1</v>
      </c>
      <c r="AW18" s="174">
        <f t="shared" si="15"/>
        <v>6104.1</v>
      </c>
      <c r="AX18" s="171"/>
      <c r="AY18" s="171"/>
      <c r="AZ18" s="171"/>
      <c r="BA18" s="171">
        <v>1000</v>
      </c>
      <c r="BB18" s="170">
        <v>650</v>
      </c>
      <c r="BC18" s="170">
        <f t="shared" si="17"/>
        <v>650</v>
      </c>
      <c r="BD18" s="170"/>
      <c r="BE18" s="170"/>
      <c r="BF18" s="171"/>
      <c r="BG18" s="164">
        <f t="shared" si="18"/>
        <v>34.299999999999997</v>
      </c>
      <c r="BH18" s="164">
        <f t="shared" si="9"/>
        <v>16</v>
      </c>
      <c r="BI18" s="164">
        <f t="shared" si="9"/>
        <v>16</v>
      </c>
      <c r="BJ18" s="177">
        <f t="shared" si="19"/>
        <v>100</v>
      </c>
      <c r="BK18" s="167"/>
      <c r="BL18" s="169"/>
      <c r="BM18" s="27"/>
      <c r="BN18" s="167">
        <v>34.299999999999997</v>
      </c>
      <c r="BO18" s="169">
        <v>16</v>
      </c>
      <c r="BP18" s="27">
        <v>16</v>
      </c>
      <c r="BQ18" s="167"/>
      <c r="BR18" s="171"/>
      <c r="BS18" s="171"/>
      <c r="BT18" s="167"/>
      <c r="BU18" s="169"/>
      <c r="BV18" s="27"/>
      <c r="BW18" s="171"/>
      <c r="BX18" s="171"/>
      <c r="BY18" s="171"/>
      <c r="BZ18" s="171"/>
      <c r="CA18" s="171"/>
      <c r="CB18" s="27"/>
      <c r="CC18" s="168"/>
      <c r="CD18" s="168"/>
      <c r="CE18" s="27"/>
      <c r="CF18" s="167"/>
      <c r="CG18" s="169"/>
      <c r="CH18" s="27"/>
      <c r="CI18" s="167"/>
      <c r="CJ18" s="171"/>
      <c r="CK18" s="27"/>
      <c r="CL18" s="167"/>
      <c r="CM18" s="169"/>
      <c r="CN18" s="27"/>
      <c r="CO18" s="167"/>
      <c r="CP18" s="169"/>
      <c r="CQ18" s="27"/>
      <c r="CR18" s="167">
        <v>8075.5</v>
      </c>
      <c r="CS18" s="171">
        <v>5350</v>
      </c>
      <c r="CT18" s="27">
        <v>5350.03</v>
      </c>
      <c r="CU18" s="178"/>
      <c r="CV18" s="169"/>
      <c r="CW18" s="27"/>
      <c r="CX18" s="171"/>
      <c r="CY18" s="162">
        <f t="shared" si="10"/>
        <v>19261.099999999999</v>
      </c>
      <c r="CZ18" s="162">
        <f t="shared" si="10"/>
        <v>13446.5</v>
      </c>
      <c r="DA18" s="162">
        <f t="shared" si="11"/>
        <v>13101.974</v>
      </c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80"/>
      <c r="DR18" s="180"/>
      <c r="DS18" s="27"/>
      <c r="DT18" s="171"/>
      <c r="DU18" s="181">
        <f t="shared" si="12"/>
        <v>0</v>
      </c>
      <c r="DV18" s="181">
        <f t="shared" si="12"/>
        <v>0</v>
      </c>
      <c r="DW18" s="181">
        <f t="shared" si="13"/>
        <v>0</v>
      </c>
    </row>
    <row r="19" spans="1:127" s="39" customFormat="1" ht="14.25">
      <c r="A19" s="24">
        <v>8</v>
      </c>
      <c r="B19" s="25" t="s">
        <v>44</v>
      </c>
      <c r="C19" s="16">
        <v>7843.4</v>
      </c>
      <c r="D19" s="16"/>
      <c r="E19" s="162">
        <f t="shared" si="0"/>
        <v>68811.3</v>
      </c>
      <c r="F19" s="162">
        <f t="shared" si="0"/>
        <v>48495.1</v>
      </c>
      <c r="G19" s="162">
        <f t="shared" si="0"/>
        <v>49196.289000000004</v>
      </c>
      <c r="H19" s="162">
        <f t="shared" si="1"/>
        <v>101.44589659573855</v>
      </c>
      <c r="I19" s="162">
        <f t="shared" si="2"/>
        <v>-18831.900000000001</v>
      </c>
      <c r="J19" s="162">
        <f t="shared" si="3"/>
        <v>-29969.721000000005</v>
      </c>
      <c r="K19" s="171">
        <v>49979.4</v>
      </c>
      <c r="L19" s="171">
        <v>19226.567999999999</v>
      </c>
      <c r="M19" s="164">
        <f t="shared" si="4"/>
        <v>9937.9</v>
      </c>
      <c r="N19" s="164">
        <f t="shared" si="4"/>
        <v>4634.5</v>
      </c>
      <c r="O19" s="164">
        <f t="shared" si="4"/>
        <v>5335.6890000000003</v>
      </c>
      <c r="P19" s="164">
        <f t="shared" si="5"/>
        <v>115.12976588628763</v>
      </c>
      <c r="Q19" s="165">
        <f t="shared" si="6"/>
        <v>3353.4</v>
      </c>
      <c r="R19" s="165">
        <f t="shared" si="6"/>
        <v>1832</v>
      </c>
      <c r="S19" s="165">
        <f t="shared" si="6"/>
        <v>2824.2560000000003</v>
      </c>
      <c r="T19" s="166">
        <f t="shared" si="14"/>
        <v>154.16244541484718</v>
      </c>
      <c r="U19" s="167">
        <v>53.4</v>
      </c>
      <c r="V19" s="169">
        <v>32</v>
      </c>
      <c r="W19" s="27">
        <v>8.4359999999999999</v>
      </c>
      <c r="X19" s="169">
        <f t="shared" si="7"/>
        <v>26.362500000000001</v>
      </c>
      <c r="Y19" s="167">
        <v>5484.5</v>
      </c>
      <c r="Z19" s="169">
        <v>2200</v>
      </c>
      <c r="AA19" s="27">
        <v>1820.2829999999999</v>
      </c>
      <c r="AB19" s="169">
        <f t="shared" si="20"/>
        <v>82.740136363636353</v>
      </c>
      <c r="AC19" s="167">
        <v>3300</v>
      </c>
      <c r="AD19" s="169">
        <v>1800</v>
      </c>
      <c r="AE19" s="27">
        <v>2815.82</v>
      </c>
      <c r="AF19" s="169">
        <f t="shared" si="8"/>
        <v>156.43444444444444</v>
      </c>
      <c r="AG19" s="167">
        <v>150</v>
      </c>
      <c r="AH19" s="169">
        <v>112.5</v>
      </c>
      <c r="AI19" s="27">
        <v>158.1</v>
      </c>
      <c r="AJ19" s="169">
        <f>AI19*100/AH19</f>
        <v>140.53333333333333</v>
      </c>
      <c r="AK19" s="168"/>
      <c r="AL19" s="169"/>
      <c r="AM19" s="27"/>
      <c r="AN19" s="169"/>
      <c r="AO19" s="171"/>
      <c r="AP19" s="171"/>
      <c r="AQ19" s="171"/>
      <c r="AR19" s="171"/>
      <c r="AS19" s="171"/>
      <c r="AT19" s="171"/>
      <c r="AU19" s="172">
        <v>55927.4</v>
      </c>
      <c r="AV19" s="173">
        <v>41945.599999999999</v>
      </c>
      <c r="AW19" s="174">
        <f t="shared" si="15"/>
        <v>41945.599999999999</v>
      </c>
      <c r="AX19" s="171"/>
      <c r="AY19" s="171"/>
      <c r="AZ19" s="171"/>
      <c r="BA19" s="176">
        <v>2946</v>
      </c>
      <c r="BB19" s="170">
        <v>1915</v>
      </c>
      <c r="BC19" s="170">
        <f t="shared" si="17"/>
        <v>1915</v>
      </c>
      <c r="BD19" s="170"/>
      <c r="BE19" s="170"/>
      <c r="BF19" s="171"/>
      <c r="BG19" s="164">
        <f t="shared" si="18"/>
        <v>950</v>
      </c>
      <c r="BH19" s="164">
        <f t="shared" si="9"/>
        <v>490</v>
      </c>
      <c r="BI19" s="164">
        <f t="shared" si="9"/>
        <v>532.15</v>
      </c>
      <c r="BJ19" s="177">
        <f t="shared" si="19"/>
        <v>108.60204081632652</v>
      </c>
      <c r="BK19" s="167"/>
      <c r="BL19" s="169"/>
      <c r="BM19" s="27"/>
      <c r="BN19" s="167">
        <v>750</v>
      </c>
      <c r="BO19" s="169">
        <v>340</v>
      </c>
      <c r="BP19" s="27">
        <v>462.35</v>
      </c>
      <c r="BQ19" s="167"/>
      <c r="BR19" s="171"/>
      <c r="BS19" s="171"/>
      <c r="BT19" s="167">
        <v>200</v>
      </c>
      <c r="BU19" s="169">
        <v>150</v>
      </c>
      <c r="BV19" s="27">
        <v>69.8</v>
      </c>
      <c r="BW19" s="171"/>
      <c r="BX19" s="171"/>
      <c r="BY19" s="171"/>
      <c r="BZ19" s="171"/>
      <c r="CA19" s="171"/>
      <c r="CB19" s="27"/>
      <c r="CC19" s="168"/>
      <c r="CD19" s="168"/>
      <c r="CE19" s="27"/>
      <c r="CF19" s="167"/>
      <c r="CG19" s="169"/>
      <c r="CH19" s="27">
        <v>0.9</v>
      </c>
      <c r="CI19" s="167"/>
      <c r="CJ19" s="171"/>
      <c r="CK19" s="27"/>
      <c r="CL19" s="167"/>
      <c r="CM19" s="169"/>
      <c r="CN19" s="27"/>
      <c r="CO19" s="167"/>
      <c r="CP19" s="169"/>
      <c r="CQ19" s="27"/>
      <c r="CR19" s="167"/>
      <c r="CS19" s="171"/>
      <c r="CT19" s="27"/>
      <c r="CU19" s="178"/>
      <c r="CV19" s="169"/>
      <c r="CW19" s="27"/>
      <c r="CX19" s="171"/>
      <c r="CY19" s="162">
        <f t="shared" si="10"/>
        <v>68811.3</v>
      </c>
      <c r="CZ19" s="162">
        <f t="shared" si="10"/>
        <v>48495.1</v>
      </c>
      <c r="DA19" s="162">
        <f t="shared" si="11"/>
        <v>49196.289000000004</v>
      </c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80"/>
      <c r="DR19" s="180"/>
      <c r="DS19" s="27"/>
      <c r="DT19" s="171"/>
      <c r="DU19" s="181">
        <f t="shared" si="12"/>
        <v>0</v>
      </c>
      <c r="DV19" s="181">
        <f t="shared" si="12"/>
        <v>0</v>
      </c>
      <c r="DW19" s="181">
        <f t="shared" si="13"/>
        <v>0</v>
      </c>
    </row>
    <row r="20" spans="1:127" s="39" customFormat="1" ht="14.25">
      <c r="A20" s="24">
        <v>9</v>
      </c>
      <c r="B20" s="25" t="s">
        <v>45</v>
      </c>
      <c r="C20" s="16">
        <v>814.1</v>
      </c>
      <c r="D20" s="16">
        <v>360.4</v>
      </c>
      <c r="E20" s="162">
        <f t="shared" si="0"/>
        <v>46154.5</v>
      </c>
      <c r="F20" s="162">
        <f t="shared" si="0"/>
        <v>34540.300000000003</v>
      </c>
      <c r="G20" s="162">
        <f t="shared" si="0"/>
        <v>30819.163</v>
      </c>
      <c r="H20" s="162">
        <f t="shared" si="1"/>
        <v>89.226680138852288</v>
      </c>
      <c r="I20" s="162">
        <f t="shared" si="2"/>
        <v>-15511.5</v>
      </c>
      <c r="J20" s="162">
        <f t="shared" si="3"/>
        <v>-19782.815999999999</v>
      </c>
      <c r="K20" s="171">
        <v>30643</v>
      </c>
      <c r="L20" s="171">
        <v>11036.347</v>
      </c>
      <c r="M20" s="164">
        <f t="shared" si="4"/>
        <v>7678</v>
      </c>
      <c r="N20" s="164">
        <f t="shared" si="4"/>
        <v>5800.8</v>
      </c>
      <c r="O20" s="164">
        <f t="shared" si="4"/>
        <v>3079.6629999999996</v>
      </c>
      <c r="P20" s="164">
        <f t="shared" si="5"/>
        <v>53.090315128947715</v>
      </c>
      <c r="Q20" s="165">
        <f t="shared" si="6"/>
        <v>3580</v>
      </c>
      <c r="R20" s="165">
        <f t="shared" si="6"/>
        <v>2700.8</v>
      </c>
      <c r="S20" s="165">
        <f t="shared" si="6"/>
        <v>1352.883</v>
      </c>
      <c r="T20" s="166">
        <f t="shared" si="14"/>
        <v>50.091935722748815</v>
      </c>
      <c r="U20" s="167">
        <v>90.8</v>
      </c>
      <c r="V20" s="169">
        <v>30.8</v>
      </c>
      <c r="W20" s="27">
        <v>21.498000000000001</v>
      </c>
      <c r="X20" s="169">
        <f t="shared" si="7"/>
        <v>69.798701298701303</v>
      </c>
      <c r="Y20" s="167">
        <v>2826</v>
      </c>
      <c r="Z20" s="169">
        <v>2220</v>
      </c>
      <c r="AA20" s="27">
        <v>929.73400000000004</v>
      </c>
      <c r="AB20" s="169">
        <f t="shared" si="20"/>
        <v>41.879909909909912</v>
      </c>
      <c r="AC20" s="167">
        <v>3489.2</v>
      </c>
      <c r="AD20" s="169">
        <v>2670</v>
      </c>
      <c r="AE20" s="27">
        <v>1331.385</v>
      </c>
      <c r="AF20" s="169">
        <f t="shared" si="8"/>
        <v>49.864606741573034</v>
      </c>
      <c r="AG20" s="167">
        <v>669</v>
      </c>
      <c r="AH20" s="169">
        <v>460</v>
      </c>
      <c r="AI20" s="27">
        <v>526.64599999999996</v>
      </c>
      <c r="AJ20" s="169">
        <f>AI20*100/AH20</f>
        <v>114.48826086956521</v>
      </c>
      <c r="AK20" s="168"/>
      <c r="AL20" s="169"/>
      <c r="AM20" s="27"/>
      <c r="AN20" s="169"/>
      <c r="AO20" s="171"/>
      <c r="AP20" s="171"/>
      <c r="AQ20" s="171"/>
      <c r="AR20" s="171"/>
      <c r="AS20" s="171"/>
      <c r="AT20" s="171"/>
      <c r="AU20" s="172">
        <v>31295.3</v>
      </c>
      <c r="AV20" s="173">
        <v>23471.5</v>
      </c>
      <c r="AW20" s="174">
        <f t="shared" si="15"/>
        <v>23471.5</v>
      </c>
      <c r="AX20" s="171"/>
      <c r="AY20" s="184"/>
      <c r="AZ20" s="171"/>
      <c r="BA20" s="176">
        <v>1181.2</v>
      </c>
      <c r="BB20" s="170">
        <v>768</v>
      </c>
      <c r="BC20" s="170">
        <f t="shared" si="17"/>
        <v>768</v>
      </c>
      <c r="BD20" s="170"/>
      <c r="BE20" s="170"/>
      <c r="BF20" s="171"/>
      <c r="BG20" s="164">
        <f t="shared" si="18"/>
        <v>603</v>
      </c>
      <c r="BH20" s="164">
        <f t="shared" si="9"/>
        <v>420</v>
      </c>
      <c r="BI20" s="164">
        <f t="shared" si="9"/>
        <v>270.39999999999998</v>
      </c>
      <c r="BJ20" s="177">
        <f t="shared" si="19"/>
        <v>64.380952380952365</v>
      </c>
      <c r="BK20" s="167">
        <v>55</v>
      </c>
      <c r="BL20" s="169">
        <v>38.299999999999997</v>
      </c>
      <c r="BM20" s="27">
        <v>24.7</v>
      </c>
      <c r="BN20" s="167">
        <v>488</v>
      </c>
      <c r="BO20" s="168">
        <v>336.7</v>
      </c>
      <c r="BP20" s="27">
        <v>84.2</v>
      </c>
      <c r="BQ20" s="167"/>
      <c r="BR20" s="171"/>
      <c r="BS20" s="171"/>
      <c r="BT20" s="167">
        <v>60</v>
      </c>
      <c r="BU20" s="169">
        <v>45</v>
      </c>
      <c r="BV20" s="27">
        <v>161.5</v>
      </c>
      <c r="BW20" s="171"/>
      <c r="BX20" s="171"/>
      <c r="BY20" s="171"/>
      <c r="BZ20" s="171"/>
      <c r="CA20" s="171"/>
      <c r="CB20" s="27"/>
      <c r="CC20" s="168"/>
      <c r="CD20" s="168"/>
      <c r="CE20" s="27"/>
      <c r="CF20" s="167"/>
      <c r="CG20" s="169"/>
      <c r="CH20" s="27"/>
      <c r="CI20" s="167"/>
      <c r="CJ20" s="171"/>
      <c r="CK20" s="27"/>
      <c r="CL20" s="167"/>
      <c r="CM20" s="169"/>
      <c r="CN20" s="27"/>
      <c r="CO20" s="167"/>
      <c r="CP20" s="169"/>
      <c r="CQ20" s="27"/>
      <c r="CR20" s="167">
        <v>6000</v>
      </c>
      <c r="CS20" s="171">
        <v>4500</v>
      </c>
      <c r="CT20" s="27">
        <v>3500</v>
      </c>
      <c r="CU20" s="178"/>
      <c r="CV20" s="169"/>
      <c r="CW20" s="27"/>
      <c r="CX20" s="171"/>
      <c r="CY20" s="162">
        <f t="shared" si="10"/>
        <v>46154.5</v>
      </c>
      <c r="CZ20" s="162">
        <f t="shared" si="10"/>
        <v>34540.300000000003</v>
      </c>
      <c r="DA20" s="162">
        <f t="shared" si="11"/>
        <v>30819.163</v>
      </c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67"/>
      <c r="DN20" s="171"/>
      <c r="DO20" s="171"/>
      <c r="DP20" s="171"/>
      <c r="DQ20" s="180"/>
      <c r="DR20" s="180"/>
      <c r="DS20" s="27"/>
      <c r="DT20" s="171"/>
      <c r="DU20" s="181">
        <f t="shared" si="12"/>
        <v>0</v>
      </c>
      <c r="DV20" s="181">
        <f t="shared" si="12"/>
        <v>0</v>
      </c>
      <c r="DW20" s="181">
        <f t="shared" si="13"/>
        <v>0</v>
      </c>
    </row>
    <row r="21" spans="1:127" s="39" customFormat="1" ht="14.25">
      <c r="A21" s="24">
        <v>10</v>
      </c>
      <c r="B21" s="25" t="s">
        <v>46</v>
      </c>
      <c r="C21" s="16">
        <v>242.7</v>
      </c>
      <c r="D21" s="16"/>
      <c r="E21" s="162">
        <f t="shared" si="0"/>
        <v>7370.0000000000009</v>
      </c>
      <c r="F21" s="162">
        <f t="shared" si="0"/>
        <v>5796.6</v>
      </c>
      <c r="G21" s="162">
        <f t="shared" si="0"/>
        <v>5262.37</v>
      </c>
      <c r="H21" s="162">
        <f t="shared" si="1"/>
        <v>90.783735293102836</v>
      </c>
      <c r="I21" s="162">
        <f t="shared" si="2"/>
        <v>-1444.6000000000013</v>
      </c>
      <c r="J21" s="162">
        <f t="shared" si="3"/>
        <v>-2972.8579999999997</v>
      </c>
      <c r="K21" s="171">
        <v>5925.4</v>
      </c>
      <c r="L21" s="171">
        <v>2289.5120000000002</v>
      </c>
      <c r="M21" s="164">
        <f t="shared" si="4"/>
        <v>3424.9</v>
      </c>
      <c r="N21" s="164">
        <f t="shared" si="4"/>
        <v>2848.8</v>
      </c>
      <c r="O21" s="164">
        <f t="shared" si="4"/>
        <v>2314.5699999999997</v>
      </c>
      <c r="P21" s="164">
        <f t="shared" si="5"/>
        <v>81.247191800056157</v>
      </c>
      <c r="Q21" s="165">
        <f t="shared" si="6"/>
        <v>1498.8</v>
      </c>
      <c r="R21" s="165">
        <f t="shared" si="6"/>
        <v>1120</v>
      </c>
      <c r="S21" s="165">
        <f t="shared" si="6"/>
        <v>1180.4780000000001</v>
      </c>
      <c r="T21" s="166">
        <f t="shared" si="14"/>
        <v>105.39982142857143</v>
      </c>
      <c r="U21" s="167">
        <v>375.7</v>
      </c>
      <c r="V21" s="169">
        <v>282</v>
      </c>
      <c r="W21" s="27">
        <v>541.32799999999997</v>
      </c>
      <c r="X21" s="169">
        <f t="shared" si="7"/>
        <v>191.96028368794325</v>
      </c>
      <c r="Y21" s="167">
        <v>1334</v>
      </c>
      <c r="Z21" s="169">
        <v>1228.8</v>
      </c>
      <c r="AA21" s="27">
        <v>775.89200000000005</v>
      </c>
      <c r="AB21" s="169">
        <f t="shared" si="20"/>
        <v>63.142252604166679</v>
      </c>
      <c r="AC21" s="167">
        <v>1123.0999999999999</v>
      </c>
      <c r="AD21" s="169">
        <v>838</v>
      </c>
      <c r="AE21" s="27">
        <v>639.15</v>
      </c>
      <c r="AF21" s="169">
        <f t="shared" si="8"/>
        <v>76.270883054892607</v>
      </c>
      <c r="AG21" s="167">
        <v>20</v>
      </c>
      <c r="AH21" s="169">
        <v>15</v>
      </c>
      <c r="AI21" s="27">
        <v>50</v>
      </c>
      <c r="AJ21" s="169">
        <f>AI21*100/AH21</f>
        <v>333.33333333333331</v>
      </c>
      <c r="AK21" s="168"/>
      <c r="AL21" s="169"/>
      <c r="AM21" s="27"/>
      <c r="AN21" s="169"/>
      <c r="AO21" s="171"/>
      <c r="AP21" s="171"/>
      <c r="AQ21" s="171"/>
      <c r="AR21" s="171"/>
      <c r="AS21" s="171"/>
      <c r="AT21" s="171"/>
      <c r="AU21" s="172">
        <v>3730.4</v>
      </c>
      <c r="AV21" s="173">
        <v>2797.8</v>
      </c>
      <c r="AW21" s="174">
        <f t="shared" si="15"/>
        <v>2797.8</v>
      </c>
      <c r="AX21" s="171"/>
      <c r="AY21" s="184"/>
      <c r="AZ21" s="171"/>
      <c r="BA21" s="176">
        <v>214.7</v>
      </c>
      <c r="BB21" s="170">
        <v>150</v>
      </c>
      <c r="BC21" s="170">
        <f t="shared" si="17"/>
        <v>150</v>
      </c>
      <c r="BD21" s="170"/>
      <c r="BE21" s="170"/>
      <c r="BF21" s="171"/>
      <c r="BG21" s="164">
        <f t="shared" si="18"/>
        <v>552.1</v>
      </c>
      <c r="BH21" s="164">
        <f t="shared" si="9"/>
        <v>470</v>
      </c>
      <c r="BI21" s="164">
        <f t="shared" si="9"/>
        <v>306.2</v>
      </c>
      <c r="BJ21" s="177">
        <f t="shared" si="19"/>
        <v>65.148936170212764</v>
      </c>
      <c r="BK21" s="167">
        <v>552.1</v>
      </c>
      <c r="BL21" s="169">
        <v>470</v>
      </c>
      <c r="BM21" s="27">
        <v>306.2</v>
      </c>
      <c r="BN21" s="167"/>
      <c r="BO21" s="185"/>
      <c r="BP21" s="27"/>
      <c r="BQ21" s="167"/>
      <c r="BR21" s="171"/>
      <c r="BS21" s="171"/>
      <c r="BT21" s="167"/>
      <c r="BU21" s="169"/>
      <c r="BV21" s="27"/>
      <c r="BW21" s="171"/>
      <c r="BX21" s="171"/>
      <c r="BY21" s="171"/>
      <c r="BZ21" s="171"/>
      <c r="CA21" s="171"/>
      <c r="CB21" s="27"/>
      <c r="CC21" s="168"/>
      <c r="CD21" s="168"/>
      <c r="CE21" s="27"/>
      <c r="CF21" s="167">
        <v>20</v>
      </c>
      <c r="CG21" s="169">
        <v>15</v>
      </c>
      <c r="CH21" s="27">
        <v>2</v>
      </c>
      <c r="CI21" s="167"/>
      <c r="CJ21" s="171"/>
      <c r="CK21" s="27"/>
      <c r="CL21" s="167"/>
      <c r="CM21" s="169"/>
      <c r="CN21" s="27"/>
      <c r="CO21" s="167"/>
      <c r="CP21" s="169"/>
      <c r="CQ21" s="27"/>
      <c r="CR21" s="167"/>
      <c r="CS21" s="171"/>
      <c r="CT21" s="27"/>
      <c r="CU21" s="178"/>
      <c r="CV21" s="169"/>
      <c r="CW21" s="27"/>
      <c r="CX21" s="171"/>
      <c r="CY21" s="162">
        <f t="shared" si="10"/>
        <v>7370.0000000000009</v>
      </c>
      <c r="CZ21" s="162">
        <f t="shared" si="10"/>
        <v>5796.6</v>
      </c>
      <c r="DA21" s="162">
        <f t="shared" si="11"/>
        <v>5262.37</v>
      </c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80"/>
      <c r="DR21" s="180"/>
      <c r="DS21" s="27"/>
      <c r="DT21" s="171"/>
      <c r="DU21" s="181">
        <f t="shared" si="12"/>
        <v>0</v>
      </c>
      <c r="DV21" s="181">
        <f t="shared" si="12"/>
        <v>0</v>
      </c>
      <c r="DW21" s="181">
        <f t="shared" si="13"/>
        <v>0</v>
      </c>
    </row>
    <row r="22" spans="1:127" s="39" customFormat="1" ht="14.25">
      <c r="A22" s="24">
        <v>11</v>
      </c>
      <c r="B22" s="25" t="s">
        <v>47</v>
      </c>
      <c r="C22" s="16">
        <v>73.900000000000006</v>
      </c>
      <c r="D22" s="16"/>
      <c r="E22" s="162">
        <f t="shared" si="0"/>
        <v>11779</v>
      </c>
      <c r="F22" s="162">
        <f t="shared" si="0"/>
        <v>8880.2999999999993</v>
      </c>
      <c r="G22" s="162">
        <f t="shared" si="0"/>
        <v>8331.5569999999989</v>
      </c>
      <c r="H22" s="162">
        <f t="shared" si="1"/>
        <v>93.820670472844384</v>
      </c>
      <c r="I22" s="162">
        <f t="shared" si="2"/>
        <v>-1241.1000000000004</v>
      </c>
      <c r="J22" s="162">
        <f t="shared" si="3"/>
        <v>-4342.7399999999989</v>
      </c>
      <c r="K22" s="171">
        <v>10537.9</v>
      </c>
      <c r="L22" s="171">
        <v>3988.817</v>
      </c>
      <c r="M22" s="164">
        <f t="shared" si="4"/>
        <v>4550</v>
      </c>
      <c r="N22" s="164">
        <f t="shared" si="4"/>
        <v>3485</v>
      </c>
      <c r="O22" s="164">
        <f t="shared" si="4"/>
        <v>2936.2569999999996</v>
      </c>
      <c r="P22" s="164">
        <f t="shared" si="5"/>
        <v>84.254146341463397</v>
      </c>
      <c r="Q22" s="165">
        <f t="shared" si="6"/>
        <v>500</v>
      </c>
      <c r="R22" s="165">
        <f t="shared" si="6"/>
        <v>400</v>
      </c>
      <c r="S22" s="165">
        <f t="shared" si="6"/>
        <v>315.18099999999998</v>
      </c>
      <c r="T22" s="166">
        <f t="shared" si="14"/>
        <v>78.795249999999996</v>
      </c>
      <c r="U22" s="167"/>
      <c r="V22" s="169"/>
      <c r="W22" s="27">
        <v>4.6660000000000004</v>
      </c>
      <c r="X22" s="169"/>
      <c r="Y22" s="167">
        <v>3300</v>
      </c>
      <c r="Z22" s="169">
        <v>2475</v>
      </c>
      <c r="AA22" s="27">
        <v>1954.9159999999999</v>
      </c>
      <c r="AB22" s="169">
        <f t="shared" si="20"/>
        <v>78.986505050505059</v>
      </c>
      <c r="AC22" s="167">
        <v>500</v>
      </c>
      <c r="AD22" s="169">
        <v>400</v>
      </c>
      <c r="AE22" s="27">
        <v>310.51499999999999</v>
      </c>
      <c r="AF22" s="169">
        <f t="shared" si="8"/>
        <v>77.628749999999997</v>
      </c>
      <c r="AG22" s="167">
        <v>150</v>
      </c>
      <c r="AH22" s="169">
        <v>100</v>
      </c>
      <c r="AI22" s="27">
        <v>51.6</v>
      </c>
      <c r="AJ22" s="169">
        <f>AI22*100/AH22</f>
        <v>51.6</v>
      </c>
      <c r="AK22" s="168"/>
      <c r="AL22" s="169"/>
      <c r="AM22" s="27"/>
      <c r="AN22" s="169"/>
      <c r="AO22" s="171"/>
      <c r="AP22" s="171"/>
      <c r="AQ22" s="171"/>
      <c r="AR22" s="171"/>
      <c r="AS22" s="171"/>
      <c r="AT22" s="171"/>
      <c r="AU22" s="172">
        <v>6887</v>
      </c>
      <c r="AV22" s="173">
        <v>5165.3</v>
      </c>
      <c r="AW22" s="174">
        <f t="shared" si="15"/>
        <v>5165.3</v>
      </c>
      <c r="AX22" s="171"/>
      <c r="AY22" s="184"/>
      <c r="AZ22" s="171"/>
      <c r="BA22" s="171">
        <v>342</v>
      </c>
      <c r="BB22" s="170">
        <v>230</v>
      </c>
      <c r="BC22" s="170">
        <f t="shared" si="17"/>
        <v>230</v>
      </c>
      <c r="BD22" s="170"/>
      <c r="BE22" s="170"/>
      <c r="BF22" s="171"/>
      <c r="BG22" s="164">
        <f t="shared" si="18"/>
        <v>600</v>
      </c>
      <c r="BH22" s="164">
        <f t="shared" si="9"/>
        <v>510</v>
      </c>
      <c r="BI22" s="164">
        <f t="shared" si="9"/>
        <v>614.55999999999995</v>
      </c>
      <c r="BJ22" s="177">
        <f t="shared" si="19"/>
        <v>120.50196078431372</v>
      </c>
      <c r="BK22" s="167">
        <v>600</v>
      </c>
      <c r="BL22" s="169">
        <v>510</v>
      </c>
      <c r="BM22" s="27">
        <v>614.55999999999995</v>
      </c>
      <c r="BN22" s="167"/>
      <c r="BO22" s="168"/>
      <c r="BP22" s="27"/>
      <c r="BQ22" s="167"/>
      <c r="BR22" s="171"/>
      <c r="BS22" s="171"/>
      <c r="BT22" s="167"/>
      <c r="BU22" s="169"/>
      <c r="BV22" s="27"/>
      <c r="BW22" s="171"/>
      <c r="BX22" s="171"/>
      <c r="BY22" s="171"/>
      <c r="BZ22" s="171"/>
      <c r="CA22" s="171"/>
      <c r="CB22" s="27"/>
      <c r="CC22" s="168"/>
      <c r="CD22" s="168"/>
      <c r="CE22" s="27"/>
      <c r="CF22" s="167"/>
      <c r="CG22" s="169"/>
      <c r="CH22" s="27"/>
      <c r="CI22" s="167"/>
      <c r="CJ22" s="171"/>
      <c r="CK22" s="27"/>
      <c r="CL22" s="167"/>
      <c r="CM22" s="169"/>
      <c r="CN22" s="27"/>
      <c r="CO22" s="167"/>
      <c r="CP22" s="169"/>
      <c r="CQ22" s="27"/>
      <c r="CR22" s="167"/>
      <c r="CS22" s="171"/>
      <c r="CT22" s="27"/>
      <c r="CU22" s="178"/>
      <c r="CV22" s="169"/>
      <c r="CW22" s="27"/>
      <c r="CX22" s="171"/>
      <c r="CY22" s="162">
        <f t="shared" si="10"/>
        <v>11779</v>
      </c>
      <c r="CZ22" s="162">
        <f t="shared" si="10"/>
        <v>8880.2999999999993</v>
      </c>
      <c r="DA22" s="162">
        <f t="shared" si="11"/>
        <v>8331.5569999999989</v>
      </c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80"/>
      <c r="DR22" s="180"/>
      <c r="DS22" s="27"/>
      <c r="DT22" s="171"/>
      <c r="DU22" s="181">
        <f t="shared" si="12"/>
        <v>0</v>
      </c>
      <c r="DV22" s="181">
        <f t="shared" si="12"/>
        <v>0</v>
      </c>
      <c r="DW22" s="181">
        <f t="shared" si="13"/>
        <v>0</v>
      </c>
    </row>
    <row r="23" spans="1:127" s="39" customFormat="1" ht="14.25">
      <c r="A23" s="24">
        <v>12</v>
      </c>
      <c r="B23" s="25" t="s">
        <v>48</v>
      </c>
      <c r="C23" s="16">
        <v>10.1</v>
      </c>
      <c r="D23" s="16"/>
      <c r="E23" s="162">
        <f t="shared" si="0"/>
        <v>7227.2999999999993</v>
      </c>
      <c r="F23" s="162">
        <f t="shared" si="0"/>
        <v>5160.6000000000004</v>
      </c>
      <c r="G23" s="162">
        <f t="shared" si="0"/>
        <v>5304.8469999999998</v>
      </c>
      <c r="H23" s="162">
        <f t="shared" si="1"/>
        <v>102.79515947758011</v>
      </c>
      <c r="I23" s="162">
        <f t="shared" si="2"/>
        <v>-1485.3999999999996</v>
      </c>
      <c r="J23" s="162">
        <f t="shared" si="3"/>
        <v>-3128.232</v>
      </c>
      <c r="K23" s="171">
        <v>5741.9</v>
      </c>
      <c r="L23" s="171">
        <v>2176.6149999999998</v>
      </c>
      <c r="M23" s="164">
        <f t="shared" si="4"/>
        <v>926.4</v>
      </c>
      <c r="N23" s="164">
        <f t="shared" si="4"/>
        <v>552.79999999999995</v>
      </c>
      <c r="O23" s="164">
        <f t="shared" si="4"/>
        <v>697.04700000000003</v>
      </c>
      <c r="P23" s="164">
        <f t="shared" si="5"/>
        <v>126.09388567293777</v>
      </c>
      <c r="Q23" s="165">
        <f t="shared" si="6"/>
        <v>330</v>
      </c>
      <c r="R23" s="165">
        <f t="shared" si="6"/>
        <v>180</v>
      </c>
      <c r="S23" s="165">
        <f t="shared" si="6"/>
        <v>186.017</v>
      </c>
      <c r="T23" s="166">
        <f t="shared" si="14"/>
        <v>103.34277777777778</v>
      </c>
      <c r="U23" s="167"/>
      <c r="V23" s="169"/>
      <c r="W23" s="27"/>
      <c r="X23" s="169"/>
      <c r="Y23" s="167">
        <v>596.4</v>
      </c>
      <c r="Z23" s="169">
        <v>372.8</v>
      </c>
      <c r="AA23" s="27">
        <v>401.03</v>
      </c>
      <c r="AB23" s="169">
        <f t="shared" si="20"/>
        <v>107.57242489270386</v>
      </c>
      <c r="AC23" s="167">
        <v>330</v>
      </c>
      <c r="AD23" s="169">
        <v>180</v>
      </c>
      <c r="AE23" s="27">
        <v>186.017</v>
      </c>
      <c r="AF23" s="169">
        <f t="shared" si="8"/>
        <v>103.34277777777778</v>
      </c>
      <c r="AG23" s="167"/>
      <c r="AH23" s="169"/>
      <c r="AI23" s="27"/>
      <c r="AJ23" s="169"/>
      <c r="AK23" s="168"/>
      <c r="AL23" s="169"/>
      <c r="AM23" s="27"/>
      <c r="AN23" s="169"/>
      <c r="AO23" s="171"/>
      <c r="AP23" s="171"/>
      <c r="AQ23" s="171"/>
      <c r="AR23" s="171"/>
      <c r="AS23" s="171"/>
      <c r="AT23" s="171"/>
      <c r="AU23" s="182">
        <v>5103.7</v>
      </c>
      <c r="AV23" s="173">
        <v>3827.8</v>
      </c>
      <c r="AW23" s="174">
        <f t="shared" si="15"/>
        <v>3827.8</v>
      </c>
      <c r="AX23" s="171"/>
      <c r="AY23" s="184"/>
      <c r="AZ23" s="171"/>
      <c r="BA23" s="171">
        <v>1197.2</v>
      </c>
      <c r="BB23" s="170">
        <v>780</v>
      </c>
      <c r="BC23" s="170">
        <f t="shared" si="17"/>
        <v>780</v>
      </c>
      <c r="BD23" s="170"/>
      <c r="BE23" s="170"/>
      <c r="BF23" s="171"/>
      <c r="BG23" s="164">
        <f t="shared" si="18"/>
        <v>0</v>
      </c>
      <c r="BH23" s="164">
        <f t="shared" si="9"/>
        <v>0</v>
      </c>
      <c r="BI23" s="164">
        <f t="shared" si="9"/>
        <v>30</v>
      </c>
      <c r="BJ23" s="177">
        <v>0</v>
      </c>
      <c r="BK23" s="167"/>
      <c r="BL23" s="168"/>
      <c r="BM23" s="27">
        <v>30</v>
      </c>
      <c r="BN23" s="167"/>
      <c r="BO23" s="168"/>
      <c r="BP23" s="27"/>
      <c r="BQ23" s="167"/>
      <c r="BR23" s="171"/>
      <c r="BS23" s="171"/>
      <c r="BT23" s="167"/>
      <c r="BU23" s="169"/>
      <c r="BV23" s="27"/>
      <c r="BW23" s="171"/>
      <c r="BX23" s="171"/>
      <c r="BY23" s="171"/>
      <c r="BZ23" s="171"/>
      <c r="CA23" s="171"/>
      <c r="CB23" s="27"/>
      <c r="CC23" s="168"/>
      <c r="CD23" s="168"/>
      <c r="CE23" s="27"/>
      <c r="CF23" s="167"/>
      <c r="CG23" s="169"/>
      <c r="CH23" s="27">
        <v>80</v>
      </c>
      <c r="CI23" s="167"/>
      <c r="CJ23" s="171"/>
      <c r="CK23" s="27"/>
      <c r="CL23" s="167"/>
      <c r="CM23" s="169"/>
      <c r="CN23" s="27"/>
      <c r="CO23" s="167"/>
      <c r="CP23" s="169"/>
      <c r="CQ23" s="27"/>
      <c r="CR23" s="167"/>
      <c r="CS23" s="171"/>
      <c r="CT23" s="27"/>
      <c r="CU23" s="178"/>
      <c r="CV23" s="169"/>
      <c r="CW23" s="27"/>
      <c r="CX23" s="171"/>
      <c r="CY23" s="162">
        <f t="shared" si="10"/>
        <v>7227.2999999999993</v>
      </c>
      <c r="CZ23" s="162">
        <f t="shared" si="10"/>
        <v>5160.6000000000004</v>
      </c>
      <c r="DA23" s="162">
        <f t="shared" si="11"/>
        <v>5304.8469999999998</v>
      </c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80"/>
      <c r="DR23" s="180"/>
      <c r="DS23" s="27"/>
      <c r="DT23" s="171"/>
      <c r="DU23" s="181">
        <f t="shared" si="12"/>
        <v>0</v>
      </c>
      <c r="DV23" s="181">
        <f t="shared" si="12"/>
        <v>0</v>
      </c>
      <c r="DW23" s="181">
        <f t="shared" si="13"/>
        <v>0</v>
      </c>
    </row>
    <row r="24" spans="1:127" s="28" customFormat="1">
      <c r="A24" s="24">
        <v>13</v>
      </c>
      <c r="B24" s="25" t="s">
        <v>49</v>
      </c>
      <c r="C24" s="16">
        <v>82.1</v>
      </c>
      <c r="D24" s="16"/>
      <c r="E24" s="162">
        <f t="shared" si="0"/>
        <v>14320.7</v>
      </c>
      <c r="F24" s="162">
        <f t="shared" si="0"/>
        <v>10670.099999999999</v>
      </c>
      <c r="G24" s="162">
        <f t="shared" si="0"/>
        <v>10189.376</v>
      </c>
      <c r="H24" s="162">
        <f t="shared" si="1"/>
        <v>95.494662655457788</v>
      </c>
      <c r="I24" s="162">
        <f t="shared" si="2"/>
        <v>-14320.7</v>
      </c>
      <c r="J24" s="162">
        <f t="shared" si="3"/>
        <v>-6364.4110000000001</v>
      </c>
      <c r="K24" s="171">
        <v>0</v>
      </c>
      <c r="L24" s="171">
        <v>3824.9650000000001</v>
      </c>
      <c r="M24" s="164">
        <f t="shared" si="4"/>
        <v>2582.6</v>
      </c>
      <c r="N24" s="164">
        <f t="shared" si="4"/>
        <v>1936.8000000000002</v>
      </c>
      <c r="O24" s="164">
        <f t="shared" si="4"/>
        <v>1456.076</v>
      </c>
      <c r="P24" s="164">
        <f t="shared" si="5"/>
        <v>75.179471292854188</v>
      </c>
      <c r="Q24" s="165">
        <f t="shared" si="6"/>
        <v>628.09999999999991</v>
      </c>
      <c r="R24" s="165">
        <f t="shared" si="6"/>
        <v>471</v>
      </c>
      <c r="S24" s="165">
        <f t="shared" si="6"/>
        <v>327.916</v>
      </c>
      <c r="T24" s="166">
        <f t="shared" si="14"/>
        <v>69.621231422505303</v>
      </c>
      <c r="U24" s="167">
        <v>15.3</v>
      </c>
      <c r="V24" s="169">
        <v>11.4</v>
      </c>
      <c r="W24" s="27">
        <v>5.266</v>
      </c>
      <c r="X24" s="169">
        <f t="shared" si="7"/>
        <v>46.192982456140349</v>
      </c>
      <c r="Y24" s="167">
        <v>1418.5</v>
      </c>
      <c r="Z24" s="169">
        <v>1063.8</v>
      </c>
      <c r="AA24" s="27">
        <v>660.96</v>
      </c>
      <c r="AB24" s="169">
        <f t="shared" si="20"/>
        <v>62.131979695431475</v>
      </c>
      <c r="AC24" s="167">
        <v>612.79999999999995</v>
      </c>
      <c r="AD24" s="169">
        <v>459.6</v>
      </c>
      <c r="AE24" s="27">
        <v>322.64999999999998</v>
      </c>
      <c r="AF24" s="169">
        <f t="shared" si="8"/>
        <v>70.20234986945168</v>
      </c>
      <c r="AG24" s="167">
        <v>116</v>
      </c>
      <c r="AH24" s="169">
        <v>87</v>
      </c>
      <c r="AI24" s="27">
        <v>106</v>
      </c>
      <c r="AJ24" s="169">
        <f>AI24*100/AH24</f>
        <v>121.83908045977012</v>
      </c>
      <c r="AK24" s="168"/>
      <c r="AL24" s="169"/>
      <c r="AM24" s="27"/>
      <c r="AN24" s="169"/>
      <c r="AO24" s="171"/>
      <c r="AP24" s="171"/>
      <c r="AQ24" s="171"/>
      <c r="AR24" s="171"/>
      <c r="AS24" s="171"/>
      <c r="AT24" s="171"/>
      <c r="AU24" s="182">
        <v>11031</v>
      </c>
      <c r="AV24" s="173">
        <v>8273.2999999999993</v>
      </c>
      <c r="AW24" s="174">
        <f t="shared" si="15"/>
        <v>8273.2999999999993</v>
      </c>
      <c r="AX24" s="171"/>
      <c r="AY24" s="184"/>
      <c r="AZ24" s="171"/>
      <c r="BA24" s="171">
        <v>707.1</v>
      </c>
      <c r="BB24" s="170">
        <v>460</v>
      </c>
      <c r="BC24" s="170">
        <f t="shared" si="17"/>
        <v>460</v>
      </c>
      <c r="BD24" s="170"/>
      <c r="BE24" s="170"/>
      <c r="BF24" s="171"/>
      <c r="BG24" s="164">
        <f t="shared" si="18"/>
        <v>400</v>
      </c>
      <c r="BH24" s="164">
        <f t="shared" si="9"/>
        <v>300</v>
      </c>
      <c r="BI24" s="164">
        <f t="shared" si="9"/>
        <v>349.2</v>
      </c>
      <c r="BJ24" s="177">
        <f t="shared" si="19"/>
        <v>116.39999999999999</v>
      </c>
      <c r="BK24" s="167">
        <v>400</v>
      </c>
      <c r="BL24" s="169">
        <v>300</v>
      </c>
      <c r="BM24" s="27">
        <v>349.2</v>
      </c>
      <c r="BN24" s="167"/>
      <c r="BO24" s="168"/>
      <c r="BP24" s="27"/>
      <c r="BQ24" s="167"/>
      <c r="BR24" s="171"/>
      <c r="BS24" s="171"/>
      <c r="BT24" s="167"/>
      <c r="BU24" s="169"/>
      <c r="BV24" s="27"/>
      <c r="BW24" s="171"/>
      <c r="BX24" s="171"/>
      <c r="BY24" s="171"/>
      <c r="BZ24" s="171"/>
      <c r="CA24" s="171"/>
      <c r="CB24" s="27"/>
      <c r="CC24" s="168"/>
      <c r="CD24" s="168"/>
      <c r="CE24" s="27"/>
      <c r="CF24" s="167">
        <v>20</v>
      </c>
      <c r="CG24" s="169">
        <v>15</v>
      </c>
      <c r="CH24" s="27">
        <v>12</v>
      </c>
      <c r="CI24" s="167"/>
      <c r="CJ24" s="171"/>
      <c r="CK24" s="27"/>
      <c r="CL24" s="167"/>
      <c r="CM24" s="169"/>
      <c r="CN24" s="27"/>
      <c r="CO24" s="167"/>
      <c r="CP24" s="169"/>
      <c r="CQ24" s="27"/>
      <c r="CR24" s="167"/>
      <c r="CS24" s="171"/>
      <c r="CT24" s="27"/>
      <c r="CU24" s="178"/>
      <c r="CV24" s="169"/>
      <c r="CW24" s="27"/>
      <c r="CX24" s="171"/>
      <c r="CY24" s="162">
        <f t="shared" si="10"/>
        <v>14320.7</v>
      </c>
      <c r="CZ24" s="162">
        <f t="shared" si="10"/>
        <v>10670.099999999999</v>
      </c>
      <c r="DA24" s="162">
        <f t="shared" si="11"/>
        <v>10189.376</v>
      </c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80"/>
      <c r="DR24" s="180"/>
      <c r="DS24" s="27"/>
      <c r="DT24" s="171"/>
      <c r="DU24" s="181">
        <f t="shared" si="12"/>
        <v>0</v>
      </c>
      <c r="DV24" s="181">
        <f t="shared" si="12"/>
        <v>0</v>
      </c>
      <c r="DW24" s="181">
        <f t="shared" si="13"/>
        <v>0</v>
      </c>
    </row>
    <row r="25" spans="1:127" s="28" customFormat="1">
      <c r="A25" s="24">
        <v>14</v>
      </c>
      <c r="B25" s="25" t="s">
        <v>50</v>
      </c>
      <c r="C25" s="16">
        <v>555.9</v>
      </c>
      <c r="D25" s="16"/>
      <c r="E25" s="162">
        <f t="shared" si="0"/>
        <v>37324.499999999993</v>
      </c>
      <c r="F25" s="162">
        <f t="shared" si="0"/>
        <v>27930.799999999999</v>
      </c>
      <c r="G25" s="162">
        <f t="shared" si="0"/>
        <v>24777.523000000001</v>
      </c>
      <c r="H25" s="162">
        <f t="shared" si="1"/>
        <v>88.710394976155357</v>
      </c>
      <c r="I25" s="162">
        <f t="shared" si="2"/>
        <v>-10815.499999999993</v>
      </c>
      <c r="J25" s="162">
        <f t="shared" si="3"/>
        <v>-15344.181</v>
      </c>
      <c r="K25" s="171">
        <v>26509</v>
      </c>
      <c r="L25" s="171">
        <v>9433.3420000000006</v>
      </c>
      <c r="M25" s="164">
        <f t="shared" si="4"/>
        <v>6671.3</v>
      </c>
      <c r="N25" s="164">
        <f t="shared" si="4"/>
        <v>5141.3</v>
      </c>
      <c r="O25" s="164">
        <f t="shared" si="4"/>
        <v>1988.0230000000001</v>
      </c>
      <c r="P25" s="164">
        <f t="shared" si="5"/>
        <v>38.667710501235099</v>
      </c>
      <c r="Q25" s="165">
        <f t="shared" si="6"/>
        <v>2423.9</v>
      </c>
      <c r="R25" s="165">
        <f t="shared" si="6"/>
        <v>1817.8</v>
      </c>
      <c r="S25" s="165">
        <f t="shared" si="6"/>
        <v>1091.749</v>
      </c>
      <c r="T25" s="166">
        <f t="shared" si="14"/>
        <v>60.058807349543407</v>
      </c>
      <c r="U25" s="167"/>
      <c r="V25" s="169"/>
      <c r="W25" s="27">
        <v>0.252</v>
      </c>
      <c r="X25" s="169"/>
      <c r="Y25" s="167">
        <v>2681.7</v>
      </c>
      <c r="Z25" s="169">
        <v>2011.2</v>
      </c>
      <c r="AA25" s="27">
        <v>395.32400000000001</v>
      </c>
      <c r="AB25" s="169">
        <f t="shared" si="20"/>
        <v>19.656125696101832</v>
      </c>
      <c r="AC25" s="167">
        <v>2423.9</v>
      </c>
      <c r="AD25" s="169">
        <v>1817.8</v>
      </c>
      <c r="AE25" s="27">
        <v>1091.4970000000001</v>
      </c>
      <c r="AF25" s="169">
        <f t="shared" si="8"/>
        <v>60.04494443833206</v>
      </c>
      <c r="AG25" s="167">
        <v>40</v>
      </c>
      <c r="AH25" s="169">
        <v>30</v>
      </c>
      <c r="AI25" s="27">
        <v>9.9</v>
      </c>
      <c r="AJ25" s="169">
        <f>AI25*100/AH25</f>
        <v>33</v>
      </c>
      <c r="AK25" s="168"/>
      <c r="AL25" s="169"/>
      <c r="AM25" s="27"/>
      <c r="AN25" s="169"/>
      <c r="AO25" s="171"/>
      <c r="AP25" s="171"/>
      <c r="AQ25" s="171"/>
      <c r="AR25" s="171"/>
      <c r="AS25" s="171"/>
      <c r="AT25" s="171"/>
      <c r="AU25" s="182">
        <v>28612.6</v>
      </c>
      <c r="AV25" s="173">
        <v>21459.5</v>
      </c>
      <c r="AW25" s="174">
        <f t="shared" si="15"/>
        <v>21459.5</v>
      </c>
      <c r="AX25" s="171"/>
      <c r="AY25" s="184"/>
      <c r="AZ25" s="171"/>
      <c r="BA25" s="176">
        <v>2040.6</v>
      </c>
      <c r="BB25" s="170">
        <v>1330</v>
      </c>
      <c r="BC25" s="170">
        <f t="shared" si="17"/>
        <v>1330</v>
      </c>
      <c r="BD25" s="170"/>
      <c r="BE25" s="170"/>
      <c r="BF25" s="171"/>
      <c r="BG25" s="164">
        <f t="shared" si="18"/>
        <v>1525.7</v>
      </c>
      <c r="BH25" s="164">
        <f t="shared" si="9"/>
        <v>1282.3</v>
      </c>
      <c r="BI25" s="164">
        <f t="shared" si="9"/>
        <v>491.05</v>
      </c>
      <c r="BJ25" s="177">
        <f t="shared" si="19"/>
        <v>38.294470872650713</v>
      </c>
      <c r="BK25" s="167">
        <v>1403.5</v>
      </c>
      <c r="BL25" s="169">
        <v>1190.7</v>
      </c>
      <c r="BM25" s="27">
        <v>491.05</v>
      </c>
      <c r="BN25" s="167"/>
      <c r="BO25" s="168"/>
      <c r="BP25" s="27"/>
      <c r="BQ25" s="167"/>
      <c r="BR25" s="171"/>
      <c r="BS25" s="171"/>
      <c r="BT25" s="167">
        <v>122.2</v>
      </c>
      <c r="BU25" s="168">
        <v>91.6</v>
      </c>
      <c r="BV25" s="27">
        <v>0</v>
      </c>
      <c r="BW25" s="171"/>
      <c r="BX25" s="171"/>
      <c r="BY25" s="171"/>
      <c r="BZ25" s="171"/>
      <c r="CA25" s="171"/>
      <c r="CB25" s="27"/>
      <c r="CC25" s="168"/>
      <c r="CD25" s="168"/>
      <c r="CE25" s="27"/>
      <c r="CF25" s="167"/>
      <c r="CG25" s="168"/>
      <c r="CH25" s="27"/>
      <c r="CI25" s="167"/>
      <c r="CJ25" s="171"/>
      <c r="CK25" s="27"/>
      <c r="CL25" s="167"/>
      <c r="CM25" s="169"/>
      <c r="CN25" s="27"/>
      <c r="CO25" s="167"/>
      <c r="CP25" s="169"/>
      <c r="CQ25" s="27"/>
      <c r="CR25" s="167"/>
      <c r="CS25" s="171"/>
      <c r="CT25" s="27"/>
      <c r="CU25" s="178"/>
      <c r="CV25" s="169"/>
      <c r="CW25" s="27"/>
      <c r="CX25" s="171"/>
      <c r="CY25" s="162">
        <f t="shared" si="10"/>
        <v>37324.499999999993</v>
      </c>
      <c r="CZ25" s="162">
        <f t="shared" si="10"/>
        <v>27930.799999999999</v>
      </c>
      <c r="DA25" s="162">
        <f t="shared" si="11"/>
        <v>24777.523000000001</v>
      </c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80"/>
      <c r="DR25" s="180"/>
      <c r="DS25" s="27"/>
      <c r="DT25" s="171"/>
      <c r="DU25" s="181">
        <f t="shared" si="12"/>
        <v>0</v>
      </c>
      <c r="DV25" s="181">
        <f t="shared" si="12"/>
        <v>0</v>
      </c>
      <c r="DW25" s="181">
        <f t="shared" si="13"/>
        <v>0</v>
      </c>
    </row>
    <row r="26" spans="1:127" s="28" customFormat="1">
      <c r="A26" s="24">
        <v>15</v>
      </c>
      <c r="B26" s="25" t="s">
        <v>111</v>
      </c>
      <c r="C26" s="16">
        <v>2455.5</v>
      </c>
      <c r="D26" s="16"/>
      <c r="E26" s="162">
        <f t="shared" si="0"/>
        <v>12361.800000000001</v>
      </c>
      <c r="F26" s="162">
        <f t="shared" si="0"/>
        <v>8785.2000000000007</v>
      </c>
      <c r="G26" s="162">
        <f t="shared" si="0"/>
        <v>8819.6020000000008</v>
      </c>
      <c r="H26" s="162">
        <f t="shared" si="1"/>
        <v>100.3915904020398</v>
      </c>
      <c r="I26" s="162">
        <f t="shared" si="2"/>
        <v>1745.8999999999996</v>
      </c>
      <c r="J26" s="162">
        <f t="shared" si="3"/>
        <v>-4754.411000000001</v>
      </c>
      <c r="K26" s="171">
        <v>14107.7</v>
      </c>
      <c r="L26" s="171">
        <v>4065.1909999999998</v>
      </c>
      <c r="M26" s="164">
        <f t="shared" si="4"/>
        <v>2633.6</v>
      </c>
      <c r="N26" s="164">
        <f t="shared" si="4"/>
        <v>1653.1</v>
      </c>
      <c r="O26" s="164">
        <f t="shared" si="4"/>
        <v>1687.502</v>
      </c>
      <c r="P26" s="164">
        <f t="shared" si="5"/>
        <v>102.08105982699172</v>
      </c>
      <c r="Q26" s="165">
        <f t="shared" si="6"/>
        <v>736.1</v>
      </c>
      <c r="R26" s="165">
        <f t="shared" si="6"/>
        <v>400.3</v>
      </c>
      <c r="S26" s="165">
        <f t="shared" si="6"/>
        <v>267.65799999999996</v>
      </c>
      <c r="T26" s="166">
        <f t="shared" si="14"/>
        <v>66.864351736197833</v>
      </c>
      <c r="U26" s="167">
        <v>1.6</v>
      </c>
      <c r="V26" s="168">
        <v>0.3</v>
      </c>
      <c r="W26" s="27">
        <v>0.25800000000000001</v>
      </c>
      <c r="X26" s="169">
        <f t="shared" si="7"/>
        <v>86</v>
      </c>
      <c r="Y26" s="167">
        <v>1619.5</v>
      </c>
      <c r="Z26" s="169">
        <v>1104.8</v>
      </c>
      <c r="AA26" s="27">
        <v>1104.8440000000001</v>
      </c>
      <c r="AB26" s="169">
        <f t="shared" si="20"/>
        <v>100.00398262128893</v>
      </c>
      <c r="AC26" s="167">
        <v>734.5</v>
      </c>
      <c r="AD26" s="169">
        <v>400</v>
      </c>
      <c r="AE26" s="27">
        <v>267.39999999999998</v>
      </c>
      <c r="AF26" s="169">
        <f t="shared" si="8"/>
        <v>66.849999999999994</v>
      </c>
      <c r="AG26" s="167">
        <v>18</v>
      </c>
      <c r="AH26" s="169">
        <v>18</v>
      </c>
      <c r="AI26" s="27">
        <v>28</v>
      </c>
      <c r="AJ26" s="169">
        <f>AI26*100/AH26</f>
        <v>155.55555555555554</v>
      </c>
      <c r="AK26" s="168"/>
      <c r="AL26" s="169"/>
      <c r="AM26" s="27"/>
      <c r="AN26" s="169"/>
      <c r="AO26" s="171"/>
      <c r="AP26" s="171"/>
      <c r="AQ26" s="171"/>
      <c r="AR26" s="171"/>
      <c r="AS26" s="171"/>
      <c r="AT26" s="171"/>
      <c r="AU26" s="182">
        <v>8088.1</v>
      </c>
      <c r="AV26" s="173">
        <v>6066.1</v>
      </c>
      <c r="AW26" s="174">
        <f t="shared" si="15"/>
        <v>6066.1</v>
      </c>
      <c r="AX26" s="171"/>
      <c r="AY26" s="171"/>
      <c r="AZ26" s="171"/>
      <c r="BA26" s="171">
        <v>1640.1</v>
      </c>
      <c r="BB26" s="170">
        <v>1066</v>
      </c>
      <c r="BC26" s="170">
        <f t="shared" si="17"/>
        <v>1066</v>
      </c>
      <c r="BD26" s="170"/>
      <c r="BE26" s="170"/>
      <c r="BF26" s="171"/>
      <c r="BG26" s="164">
        <f t="shared" si="18"/>
        <v>260</v>
      </c>
      <c r="BH26" s="164">
        <f t="shared" si="9"/>
        <v>130</v>
      </c>
      <c r="BI26" s="164">
        <f t="shared" si="9"/>
        <v>247</v>
      </c>
      <c r="BJ26" s="177">
        <f t="shared" si="19"/>
        <v>190</v>
      </c>
      <c r="BK26" s="167">
        <v>260</v>
      </c>
      <c r="BL26" s="169">
        <v>130</v>
      </c>
      <c r="BM26" s="27">
        <v>247</v>
      </c>
      <c r="BN26" s="167"/>
      <c r="BO26" s="168"/>
      <c r="BP26" s="27"/>
      <c r="BQ26" s="167"/>
      <c r="BR26" s="171"/>
      <c r="BS26" s="171"/>
      <c r="BT26" s="167"/>
      <c r="BU26" s="169"/>
      <c r="BV26" s="27"/>
      <c r="BW26" s="171"/>
      <c r="BX26" s="171"/>
      <c r="BY26" s="171"/>
      <c r="BZ26" s="171"/>
      <c r="CA26" s="171"/>
      <c r="CB26" s="27"/>
      <c r="CC26" s="168"/>
      <c r="CD26" s="168"/>
      <c r="CE26" s="27"/>
      <c r="CF26" s="167"/>
      <c r="CG26" s="169"/>
      <c r="CH26" s="27"/>
      <c r="CI26" s="167"/>
      <c r="CJ26" s="171"/>
      <c r="CK26" s="27"/>
      <c r="CL26" s="167"/>
      <c r="CM26" s="169"/>
      <c r="CN26" s="27"/>
      <c r="CO26" s="167"/>
      <c r="CP26" s="169"/>
      <c r="CQ26" s="27"/>
      <c r="CR26" s="167"/>
      <c r="CS26" s="171"/>
      <c r="CT26" s="27"/>
      <c r="CU26" s="178"/>
      <c r="CV26" s="169"/>
      <c r="CW26" s="27">
        <v>40</v>
      </c>
      <c r="CX26" s="171"/>
      <c r="CY26" s="162">
        <f t="shared" si="10"/>
        <v>12361.800000000001</v>
      </c>
      <c r="CZ26" s="162">
        <f t="shared" si="10"/>
        <v>8785.2000000000007</v>
      </c>
      <c r="DA26" s="162">
        <f t="shared" si="11"/>
        <v>8819.6020000000008</v>
      </c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80"/>
      <c r="DR26" s="180"/>
      <c r="DS26" s="27"/>
      <c r="DT26" s="171"/>
      <c r="DU26" s="181">
        <f t="shared" si="12"/>
        <v>0</v>
      </c>
      <c r="DV26" s="181">
        <f t="shared" si="12"/>
        <v>0</v>
      </c>
      <c r="DW26" s="181">
        <f t="shared" si="13"/>
        <v>0</v>
      </c>
    </row>
    <row r="27" spans="1:127" s="28" customFormat="1">
      <c r="A27" s="24">
        <v>16</v>
      </c>
      <c r="B27" s="25" t="s">
        <v>51</v>
      </c>
      <c r="C27" s="16">
        <v>8724.4</v>
      </c>
      <c r="D27" s="16"/>
      <c r="E27" s="162">
        <f t="shared" si="0"/>
        <v>7211.2000000000007</v>
      </c>
      <c r="F27" s="162">
        <f t="shared" si="0"/>
        <v>5219.2</v>
      </c>
      <c r="G27" s="162">
        <f t="shared" si="0"/>
        <v>5174.5249999999996</v>
      </c>
      <c r="H27" s="162">
        <f t="shared" si="1"/>
        <v>99.144025904353157</v>
      </c>
      <c r="I27" s="162">
        <f t="shared" si="2"/>
        <v>-2013.9000000000005</v>
      </c>
      <c r="J27" s="162">
        <f t="shared" si="3"/>
        <v>-977.09099999999944</v>
      </c>
      <c r="K27" s="171">
        <v>5197.3</v>
      </c>
      <c r="L27" s="171">
        <v>4197.4340000000002</v>
      </c>
      <c r="M27" s="164">
        <f t="shared" si="4"/>
        <v>716</v>
      </c>
      <c r="N27" s="164">
        <f t="shared" si="4"/>
        <v>471.7</v>
      </c>
      <c r="O27" s="164">
        <f t="shared" si="4"/>
        <v>427.02499999999998</v>
      </c>
      <c r="P27" s="164">
        <f t="shared" si="5"/>
        <v>90.528937884248464</v>
      </c>
      <c r="Q27" s="165">
        <f t="shared" si="6"/>
        <v>399</v>
      </c>
      <c r="R27" s="165">
        <f t="shared" si="6"/>
        <v>250</v>
      </c>
      <c r="S27" s="165">
        <f t="shared" si="6"/>
        <v>205.29499999999999</v>
      </c>
      <c r="T27" s="166">
        <f t="shared" si="14"/>
        <v>82.117999999999995</v>
      </c>
      <c r="U27" s="167"/>
      <c r="V27" s="169"/>
      <c r="W27" s="27"/>
      <c r="X27" s="169"/>
      <c r="Y27" s="167">
        <v>317</v>
      </c>
      <c r="Z27" s="169">
        <v>221.7</v>
      </c>
      <c r="AA27" s="27">
        <v>221.73</v>
      </c>
      <c r="AB27" s="169">
        <f t="shared" si="20"/>
        <v>100.01353179972936</v>
      </c>
      <c r="AC27" s="167">
        <v>399</v>
      </c>
      <c r="AD27" s="169">
        <v>250</v>
      </c>
      <c r="AE27" s="27">
        <v>205.29499999999999</v>
      </c>
      <c r="AF27" s="169">
        <f t="shared" si="8"/>
        <v>82.117999999999995</v>
      </c>
      <c r="AG27" s="167"/>
      <c r="AH27" s="169"/>
      <c r="AI27" s="27"/>
      <c r="AJ27" s="169"/>
      <c r="AK27" s="168"/>
      <c r="AL27" s="169"/>
      <c r="AM27" s="27"/>
      <c r="AN27" s="169"/>
      <c r="AO27" s="171"/>
      <c r="AP27" s="171"/>
      <c r="AQ27" s="171"/>
      <c r="AR27" s="171"/>
      <c r="AS27" s="171"/>
      <c r="AT27" s="171"/>
      <c r="AU27" s="182">
        <v>5255.3</v>
      </c>
      <c r="AV27" s="173">
        <v>3941.5</v>
      </c>
      <c r="AW27" s="174">
        <f t="shared" si="15"/>
        <v>3941.5</v>
      </c>
      <c r="AX27" s="171"/>
      <c r="AY27" s="184"/>
      <c r="AZ27" s="171"/>
      <c r="BA27" s="171">
        <v>1239.9000000000001</v>
      </c>
      <c r="BB27" s="170">
        <v>806</v>
      </c>
      <c r="BC27" s="170">
        <f t="shared" si="17"/>
        <v>806</v>
      </c>
      <c r="BD27" s="170"/>
      <c r="BE27" s="170"/>
      <c r="BF27" s="171"/>
      <c r="BG27" s="164">
        <f t="shared" si="18"/>
        <v>0</v>
      </c>
      <c r="BH27" s="164">
        <f t="shared" si="9"/>
        <v>0</v>
      </c>
      <c r="BI27" s="164">
        <f t="shared" si="9"/>
        <v>0</v>
      </c>
      <c r="BJ27" s="177">
        <v>0</v>
      </c>
      <c r="BK27" s="167"/>
      <c r="BL27" s="169"/>
      <c r="BM27" s="27">
        <v>0</v>
      </c>
      <c r="BN27" s="167"/>
      <c r="BO27" s="168"/>
      <c r="BP27" s="27"/>
      <c r="BQ27" s="167"/>
      <c r="BR27" s="171"/>
      <c r="BS27" s="171"/>
      <c r="BT27" s="167"/>
      <c r="BU27" s="169"/>
      <c r="BV27" s="27"/>
      <c r="BW27" s="171"/>
      <c r="BX27" s="171"/>
      <c r="BY27" s="171"/>
      <c r="BZ27" s="171"/>
      <c r="CA27" s="171"/>
      <c r="CB27" s="27"/>
      <c r="CC27" s="168"/>
      <c r="CD27" s="168"/>
      <c r="CE27" s="27"/>
      <c r="CF27" s="167"/>
      <c r="CG27" s="169"/>
      <c r="CH27" s="27"/>
      <c r="CI27" s="167"/>
      <c r="CJ27" s="171"/>
      <c r="CK27" s="27"/>
      <c r="CL27" s="167"/>
      <c r="CM27" s="169"/>
      <c r="CN27" s="27"/>
      <c r="CO27" s="167"/>
      <c r="CP27" s="169"/>
      <c r="CQ27" s="27"/>
      <c r="CR27" s="167"/>
      <c r="CS27" s="171"/>
      <c r="CT27" s="27"/>
      <c r="CU27" s="178"/>
      <c r="CV27" s="169"/>
      <c r="CW27" s="27"/>
      <c r="CX27" s="171"/>
      <c r="CY27" s="162">
        <f t="shared" si="10"/>
        <v>7211.2000000000007</v>
      </c>
      <c r="CZ27" s="162">
        <f t="shared" si="10"/>
        <v>5219.2</v>
      </c>
      <c r="DA27" s="162">
        <f t="shared" si="11"/>
        <v>5174.5249999999996</v>
      </c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80"/>
      <c r="DR27" s="180"/>
      <c r="DS27" s="27"/>
      <c r="DT27" s="171"/>
      <c r="DU27" s="181">
        <f t="shared" si="12"/>
        <v>0</v>
      </c>
      <c r="DV27" s="181">
        <f t="shared" si="12"/>
        <v>0</v>
      </c>
      <c r="DW27" s="181">
        <f t="shared" si="13"/>
        <v>0</v>
      </c>
    </row>
    <row r="28" spans="1:127" s="28" customFormat="1">
      <c r="A28" s="24">
        <v>17</v>
      </c>
      <c r="B28" s="25" t="s">
        <v>52</v>
      </c>
      <c r="C28" s="16">
        <v>0.4</v>
      </c>
      <c r="D28" s="16"/>
      <c r="E28" s="162">
        <f t="shared" si="0"/>
        <v>11523.6</v>
      </c>
      <c r="F28" s="162">
        <f t="shared" si="0"/>
        <v>7291.3</v>
      </c>
      <c r="G28" s="162">
        <f t="shared" si="0"/>
        <v>7344.8779999999997</v>
      </c>
      <c r="H28" s="162">
        <f t="shared" si="1"/>
        <v>100.73482095099639</v>
      </c>
      <c r="I28" s="162">
        <f t="shared" si="2"/>
        <v>-5224.1000000000004</v>
      </c>
      <c r="J28" s="162">
        <f t="shared" si="3"/>
        <v>-5297.3979999999992</v>
      </c>
      <c r="K28" s="171">
        <v>6299.5</v>
      </c>
      <c r="L28" s="171">
        <v>2047.48</v>
      </c>
      <c r="M28" s="164">
        <f t="shared" si="4"/>
        <v>1654.3000000000002</v>
      </c>
      <c r="N28" s="164">
        <f t="shared" si="4"/>
        <v>1242</v>
      </c>
      <c r="O28" s="164">
        <f t="shared" si="4"/>
        <v>1295.578</v>
      </c>
      <c r="P28" s="164">
        <f t="shared" si="5"/>
        <v>104.31384863123994</v>
      </c>
      <c r="Q28" s="165">
        <f t="shared" si="6"/>
        <v>230.9</v>
      </c>
      <c r="R28" s="165">
        <f t="shared" si="6"/>
        <v>173.2</v>
      </c>
      <c r="S28" s="165">
        <f t="shared" si="6"/>
        <v>195.37799999999999</v>
      </c>
      <c r="T28" s="166">
        <f t="shared" si="14"/>
        <v>112.80484988452655</v>
      </c>
      <c r="U28" s="167"/>
      <c r="V28" s="169"/>
      <c r="W28" s="27">
        <v>6</v>
      </c>
      <c r="X28" s="169"/>
      <c r="Y28" s="167">
        <v>1108.4000000000001</v>
      </c>
      <c r="Z28" s="169">
        <v>831.3</v>
      </c>
      <c r="AA28" s="27">
        <v>576.04999999999995</v>
      </c>
      <c r="AB28" s="169">
        <f t="shared" si="20"/>
        <v>69.29507999518826</v>
      </c>
      <c r="AC28" s="167">
        <v>230.9</v>
      </c>
      <c r="AD28" s="169">
        <v>173.2</v>
      </c>
      <c r="AE28" s="27">
        <v>189.37799999999999</v>
      </c>
      <c r="AF28" s="169">
        <f t="shared" si="8"/>
        <v>109.34064665127021</v>
      </c>
      <c r="AG28" s="167">
        <v>65</v>
      </c>
      <c r="AH28" s="167">
        <v>50</v>
      </c>
      <c r="AI28" s="27">
        <v>115</v>
      </c>
      <c r="AJ28" s="169"/>
      <c r="AK28" s="168"/>
      <c r="AL28" s="169"/>
      <c r="AM28" s="27"/>
      <c r="AN28" s="169"/>
      <c r="AO28" s="171"/>
      <c r="AP28" s="171"/>
      <c r="AQ28" s="171"/>
      <c r="AR28" s="171"/>
      <c r="AS28" s="171"/>
      <c r="AT28" s="171"/>
      <c r="AU28" s="182">
        <v>6615.3</v>
      </c>
      <c r="AV28" s="173">
        <v>4961.5</v>
      </c>
      <c r="AW28" s="174">
        <f t="shared" si="15"/>
        <v>4961.5</v>
      </c>
      <c r="AX28" s="171">
        <v>1554</v>
      </c>
      <c r="AY28" s="184">
        <v>1087.8</v>
      </c>
      <c r="AZ28" s="171">
        <f t="shared" si="16"/>
        <v>1087.8</v>
      </c>
      <c r="BA28" s="186"/>
      <c r="BB28" s="170"/>
      <c r="BC28" s="170"/>
      <c r="BD28" s="170"/>
      <c r="BE28" s="170"/>
      <c r="BF28" s="171"/>
      <c r="BG28" s="164">
        <f t="shared" si="18"/>
        <v>250</v>
      </c>
      <c r="BH28" s="164">
        <f t="shared" si="18"/>
        <v>187.5</v>
      </c>
      <c r="BI28" s="164">
        <f t="shared" si="18"/>
        <v>400.5</v>
      </c>
      <c r="BJ28" s="177">
        <f t="shared" si="19"/>
        <v>213.60000000000002</v>
      </c>
      <c r="BK28" s="167">
        <v>250</v>
      </c>
      <c r="BL28" s="169">
        <v>187.5</v>
      </c>
      <c r="BM28" s="27">
        <v>400.5</v>
      </c>
      <c r="BN28" s="167"/>
      <c r="BO28" s="168"/>
      <c r="BP28" s="27"/>
      <c r="BQ28" s="167"/>
      <c r="BR28" s="171"/>
      <c r="BS28" s="171"/>
      <c r="BT28" s="167"/>
      <c r="BU28" s="169"/>
      <c r="BV28" s="27"/>
      <c r="BW28" s="171"/>
      <c r="BX28" s="171"/>
      <c r="BY28" s="171"/>
      <c r="BZ28" s="171"/>
      <c r="CA28" s="171"/>
      <c r="CB28" s="27"/>
      <c r="CC28" s="168"/>
      <c r="CD28" s="168"/>
      <c r="CE28" s="27"/>
      <c r="CF28" s="167"/>
      <c r="CG28" s="169"/>
      <c r="CH28" s="27"/>
      <c r="CI28" s="167"/>
      <c r="CJ28" s="171"/>
      <c r="CK28" s="27"/>
      <c r="CL28" s="167"/>
      <c r="CM28" s="169"/>
      <c r="CN28" s="27"/>
      <c r="CO28" s="167"/>
      <c r="CP28" s="169"/>
      <c r="CQ28" s="27"/>
      <c r="CR28" s="167"/>
      <c r="CS28" s="171"/>
      <c r="CT28" s="27"/>
      <c r="CU28" s="178"/>
      <c r="CV28" s="169"/>
      <c r="CW28" s="27">
        <v>8.65</v>
      </c>
      <c r="CX28" s="171"/>
      <c r="CY28" s="162">
        <f t="shared" si="10"/>
        <v>9823.6</v>
      </c>
      <c r="CZ28" s="162">
        <f t="shared" si="10"/>
        <v>7291.3</v>
      </c>
      <c r="DA28" s="162">
        <f t="shared" si="11"/>
        <v>7344.8779999999997</v>
      </c>
      <c r="DB28" s="171"/>
      <c r="DC28" s="171"/>
      <c r="DD28" s="171"/>
      <c r="DE28" s="171">
        <v>1700</v>
      </c>
      <c r="DF28" s="171">
        <v>0</v>
      </c>
      <c r="DG28" s="171">
        <v>0</v>
      </c>
      <c r="DH28" s="171"/>
      <c r="DI28" s="171"/>
      <c r="DJ28" s="171"/>
      <c r="DK28" s="171"/>
      <c r="DL28" s="171"/>
      <c r="DM28" s="171"/>
      <c r="DN28" s="171"/>
      <c r="DO28" s="171"/>
      <c r="DP28" s="171"/>
      <c r="DQ28" s="180"/>
      <c r="DR28" s="180"/>
      <c r="DS28" s="27"/>
      <c r="DT28" s="171"/>
      <c r="DU28" s="181">
        <f t="shared" si="12"/>
        <v>1700</v>
      </c>
      <c r="DV28" s="181">
        <f t="shared" si="12"/>
        <v>0</v>
      </c>
      <c r="DW28" s="181">
        <f t="shared" si="13"/>
        <v>0</v>
      </c>
    </row>
    <row r="29" spans="1:127" s="28" customFormat="1">
      <c r="A29" s="24">
        <v>18</v>
      </c>
      <c r="B29" s="25" t="s">
        <v>53</v>
      </c>
      <c r="C29" s="16">
        <v>726.8</v>
      </c>
      <c r="D29" s="16"/>
      <c r="E29" s="162">
        <f t="shared" si="0"/>
        <v>28055.600000000002</v>
      </c>
      <c r="F29" s="162">
        <f t="shared" si="0"/>
        <v>20329.399999999998</v>
      </c>
      <c r="G29" s="162">
        <f t="shared" si="0"/>
        <v>20152.001</v>
      </c>
      <c r="H29" s="162">
        <f t="shared" si="1"/>
        <v>99.12737709917657</v>
      </c>
      <c r="I29" s="162">
        <f t="shared" si="2"/>
        <v>-8286.6000000000022</v>
      </c>
      <c r="J29" s="162">
        <f t="shared" si="3"/>
        <v>-12783.745999999999</v>
      </c>
      <c r="K29" s="171">
        <v>19769</v>
      </c>
      <c r="L29" s="171">
        <v>7368.2550000000001</v>
      </c>
      <c r="M29" s="164">
        <f t="shared" si="4"/>
        <v>6945</v>
      </c>
      <c r="N29" s="164">
        <f t="shared" si="4"/>
        <v>4675.1000000000004</v>
      </c>
      <c r="O29" s="164">
        <f t="shared" si="4"/>
        <v>4497.701</v>
      </c>
      <c r="P29" s="164">
        <f t="shared" si="5"/>
        <v>96.20545015079891</v>
      </c>
      <c r="Q29" s="165">
        <f t="shared" si="6"/>
        <v>1315</v>
      </c>
      <c r="R29" s="165">
        <f t="shared" si="6"/>
        <v>1015</v>
      </c>
      <c r="S29" s="165">
        <f t="shared" si="6"/>
        <v>685.10400000000004</v>
      </c>
      <c r="T29" s="166">
        <f t="shared" si="14"/>
        <v>67.497931034482761</v>
      </c>
      <c r="U29" s="167">
        <v>15</v>
      </c>
      <c r="V29" s="167">
        <v>15</v>
      </c>
      <c r="W29" s="27">
        <v>0.61599999999999999</v>
      </c>
      <c r="X29" s="169">
        <f t="shared" si="7"/>
        <v>4.1066666666666665</v>
      </c>
      <c r="Y29" s="167">
        <v>3500</v>
      </c>
      <c r="Z29" s="169">
        <v>2062.6</v>
      </c>
      <c r="AA29" s="27">
        <v>2202.636</v>
      </c>
      <c r="AB29" s="169">
        <f t="shared" si="20"/>
        <v>106.78929506448173</v>
      </c>
      <c r="AC29" s="167">
        <v>1300</v>
      </c>
      <c r="AD29" s="169">
        <v>1000</v>
      </c>
      <c r="AE29" s="27">
        <v>684.48800000000006</v>
      </c>
      <c r="AF29" s="169">
        <f t="shared" si="8"/>
        <v>68.448800000000006</v>
      </c>
      <c r="AG29" s="167">
        <v>130</v>
      </c>
      <c r="AH29" s="169">
        <v>97.5</v>
      </c>
      <c r="AI29" s="27">
        <v>162</v>
      </c>
      <c r="AJ29" s="169">
        <f>AI29*100/AH29</f>
        <v>166.15384615384616</v>
      </c>
      <c r="AK29" s="168"/>
      <c r="AL29" s="169"/>
      <c r="AM29" s="27"/>
      <c r="AN29" s="169"/>
      <c r="AO29" s="171"/>
      <c r="AP29" s="171"/>
      <c r="AQ29" s="171"/>
      <c r="AR29" s="171"/>
      <c r="AS29" s="171"/>
      <c r="AT29" s="171"/>
      <c r="AU29" s="182">
        <v>19317.7</v>
      </c>
      <c r="AV29" s="173">
        <v>14488.3</v>
      </c>
      <c r="AW29" s="174">
        <f t="shared" si="15"/>
        <v>14488.3</v>
      </c>
      <c r="AX29" s="171"/>
      <c r="AY29" s="184"/>
      <c r="AZ29" s="171"/>
      <c r="BA29" s="171">
        <v>1792.9</v>
      </c>
      <c r="BB29" s="170">
        <v>1166</v>
      </c>
      <c r="BC29" s="170">
        <f t="shared" si="17"/>
        <v>1166</v>
      </c>
      <c r="BD29" s="170"/>
      <c r="BE29" s="170"/>
      <c r="BF29" s="171"/>
      <c r="BG29" s="164">
        <f t="shared" si="18"/>
        <v>2000</v>
      </c>
      <c r="BH29" s="164">
        <f t="shared" si="18"/>
        <v>1500</v>
      </c>
      <c r="BI29" s="164">
        <f t="shared" si="18"/>
        <v>1245.961</v>
      </c>
      <c r="BJ29" s="177">
        <f t="shared" si="19"/>
        <v>83.064066666666676</v>
      </c>
      <c r="BK29" s="167">
        <v>2000</v>
      </c>
      <c r="BL29" s="169">
        <v>1500</v>
      </c>
      <c r="BM29" s="27">
        <v>1245.961</v>
      </c>
      <c r="BN29" s="167"/>
      <c r="BO29" s="168"/>
      <c r="BP29" s="27"/>
      <c r="BQ29" s="167"/>
      <c r="BR29" s="171"/>
      <c r="BS29" s="171"/>
      <c r="BT29" s="167"/>
      <c r="BU29" s="169"/>
      <c r="BV29" s="27"/>
      <c r="BW29" s="171"/>
      <c r="BX29" s="171"/>
      <c r="BY29" s="171"/>
      <c r="BZ29" s="171"/>
      <c r="CA29" s="171"/>
      <c r="CB29" s="27"/>
      <c r="CC29" s="168"/>
      <c r="CD29" s="168"/>
      <c r="CE29" s="27"/>
      <c r="CF29" s="167"/>
      <c r="CG29" s="169"/>
      <c r="CH29" s="27">
        <v>202</v>
      </c>
      <c r="CI29" s="167"/>
      <c r="CJ29" s="171"/>
      <c r="CK29" s="27"/>
      <c r="CL29" s="167"/>
      <c r="CM29" s="169"/>
      <c r="CN29" s="27"/>
      <c r="CO29" s="167"/>
      <c r="CP29" s="169"/>
      <c r="CQ29" s="27"/>
      <c r="CR29" s="167"/>
      <c r="CS29" s="171"/>
      <c r="CT29" s="27"/>
      <c r="CU29" s="178"/>
      <c r="CV29" s="168"/>
      <c r="CW29" s="27"/>
      <c r="CX29" s="171"/>
      <c r="CY29" s="162">
        <f t="shared" si="10"/>
        <v>28055.600000000002</v>
      </c>
      <c r="CZ29" s="162">
        <f t="shared" si="10"/>
        <v>20329.399999999998</v>
      </c>
      <c r="DA29" s="162">
        <f t="shared" si="11"/>
        <v>20152.001</v>
      </c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80"/>
      <c r="DR29" s="180"/>
      <c r="DS29" s="27"/>
      <c r="DT29" s="171"/>
      <c r="DU29" s="181">
        <f t="shared" si="12"/>
        <v>0</v>
      </c>
      <c r="DV29" s="181">
        <f t="shared" si="12"/>
        <v>0</v>
      </c>
      <c r="DW29" s="181">
        <f t="shared" si="13"/>
        <v>0</v>
      </c>
    </row>
    <row r="30" spans="1:127" s="28" customFormat="1">
      <c r="A30" s="24">
        <v>19</v>
      </c>
      <c r="B30" s="25" t="s">
        <v>54</v>
      </c>
      <c r="C30" s="16">
        <v>21151.3</v>
      </c>
      <c r="D30" s="16"/>
      <c r="E30" s="162">
        <f t="shared" si="0"/>
        <v>43901.399999999994</v>
      </c>
      <c r="F30" s="162">
        <f t="shared" si="0"/>
        <v>33215.5</v>
      </c>
      <c r="G30" s="162">
        <f t="shared" si="0"/>
        <v>33351.574000000001</v>
      </c>
      <c r="H30" s="162">
        <f t="shared" si="1"/>
        <v>100.4096701841008</v>
      </c>
      <c r="I30" s="162">
        <f t="shared" si="2"/>
        <v>-10753.999999999993</v>
      </c>
      <c r="J30" s="162">
        <f t="shared" si="3"/>
        <v>-19794.078000000001</v>
      </c>
      <c r="K30" s="171">
        <v>33147.4</v>
      </c>
      <c r="L30" s="171">
        <v>13557.495999999999</v>
      </c>
      <c r="M30" s="164">
        <f t="shared" si="4"/>
        <v>11244.3</v>
      </c>
      <c r="N30" s="164">
        <f t="shared" si="4"/>
        <v>8867.9000000000015</v>
      </c>
      <c r="O30" s="164">
        <f t="shared" si="4"/>
        <v>9003.9740000000002</v>
      </c>
      <c r="P30" s="164">
        <f t="shared" si="5"/>
        <v>101.53445573360096</v>
      </c>
      <c r="Q30" s="165">
        <f t="shared" si="6"/>
        <v>3130</v>
      </c>
      <c r="R30" s="165">
        <f t="shared" si="6"/>
        <v>2900</v>
      </c>
      <c r="S30" s="165">
        <f t="shared" si="6"/>
        <v>2650.9520000000002</v>
      </c>
      <c r="T30" s="166">
        <f t="shared" si="14"/>
        <v>91.412137931034493</v>
      </c>
      <c r="U30" s="167">
        <v>130</v>
      </c>
      <c r="V30" s="169">
        <v>100</v>
      </c>
      <c r="W30" s="27">
        <v>25.994</v>
      </c>
      <c r="X30" s="169">
        <f t="shared" si="7"/>
        <v>25.994</v>
      </c>
      <c r="Y30" s="167">
        <v>5007.8</v>
      </c>
      <c r="Z30" s="168">
        <v>3567.6</v>
      </c>
      <c r="AA30" s="27">
        <v>3572.1120000000001</v>
      </c>
      <c r="AB30" s="169">
        <f t="shared" si="20"/>
        <v>100.12647157753112</v>
      </c>
      <c r="AC30" s="167">
        <v>3000</v>
      </c>
      <c r="AD30" s="171">
        <v>2800</v>
      </c>
      <c r="AE30" s="27">
        <v>2624.9580000000001</v>
      </c>
      <c r="AF30" s="169">
        <f t="shared" si="8"/>
        <v>93.748499999999993</v>
      </c>
      <c r="AG30" s="167">
        <v>250</v>
      </c>
      <c r="AH30" s="169">
        <v>200</v>
      </c>
      <c r="AI30" s="27">
        <v>190</v>
      </c>
      <c r="AJ30" s="169">
        <f>AI30*100/AH30</f>
        <v>95</v>
      </c>
      <c r="AK30" s="168"/>
      <c r="AL30" s="169"/>
      <c r="AM30" s="27"/>
      <c r="AN30" s="169"/>
      <c r="AO30" s="171"/>
      <c r="AP30" s="171"/>
      <c r="AQ30" s="171"/>
      <c r="AR30" s="171"/>
      <c r="AS30" s="171"/>
      <c r="AT30" s="171"/>
      <c r="AU30" s="182">
        <v>31199.4</v>
      </c>
      <c r="AV30" s="173">
        <v>23399.599999999999</v>
      </c>
      <c r="AW30" s="174">
        <f t="shared" si="15"/>
        <v>23399.599999999999</v>
      </c>
      <c r="AX30" s="171"/>
      <c r="AY30" s="184"/>
      <c r="AZ30" s="171"/>
      <c r="BA30" s="171">
        <v>1457.7</v>
      </c>
      <c r="BB30" s="170">
        <v>948</v>
      </c>
      <c r="BC30" s="170">
        <f t="shared" si="17"/>
        <v>948</v>
      </c>
      <c r="BD30" s="170"/>
      <c r="BE30" s="170"/>
      <c r="BF30" s="171"/>
      <c r="BG30" s="164">
        <f t="shared" si="18"/>
        <v>2850</v>
      </c>
      <c r="BH30" s="164">
        <f t="shared" si="18"/>
        <v>2193.8000000000002</v>
      </c>
      <c r="BI30" s="164">
        <f t="shared" si="18"/>
        <v>2461.86</v>
      </c>
      <c r="BJ30" s="177">
        <f t="shared" si="19"/>
        <v>112.21898076397119</v>
      </c>
      <c r="BK30" s="167">
        <v>2850</v>
      </c>
      <c r="BL30" s="169">
        <v>2193.8000000000002</v>
      </c>
      <c r="BM30" s="27">
        <v>2461.86</v>
      </c>
      <c r="BN30" s="167"/>
      <c r="BO30" s="168"/>
      <c r="BP30" s="27"/>
      <c r="BQ30" s="167"/>
      <c r="BR30" s="171"/>
      <c r="BS30" s="171"/>
      <c r="BT30" s="167"/>
      <c r="BU30" s="169"/>
      <c r="BV30" s="27"/>
      <c r="BW30" s="171"/>
      <c r="BX30" s="171"/>
      <c r="BY30" s="171"/>
      <c r="BZ30" s="171"/>
      <c r="CA30" s="171"/>
      <c r="CB30" s="27"/>
      <c r="CC30" s="168"/>
      <c r="CD30" s="168"/>
      <c r="CE30" s="27"/>
      <c r="CF30" s="167">
        <v>6.5</v>
      </c>
      <c r="CG30" s="167">
        <v>6.5</v>
      </c>
      <c r="CH30" s="27">
        <v>25.65</v>
      </c>
      <c r="CI30" s="187"/>
      <c r="CJ30" s="171"/>
      <c r="CK30" s="27"/>
      <c r="CL30" s="167"/>
      <c r="CM30" s="169"/>
      <c r="CN30" s="27">
        <v>20.9</v>
      </c>
      <c r="CO30" s="167"/>
      <c r="CP30" s="169"/>
      <c r="CQ30" s="27"/>
      <c r="CR30" s="167"/>
      <c r="CS30" s="171"/>
      <c r="CT30" s="27"/>
      <c r="CU30" s="178"/>
      <c r="CV30" s="169"/>
      <c r="CW30" s="27">
        <v>82.5</v>
      </c>
      <c r="CX30" s="171"/>
      <c r="CY30" s="162">
        <f t="shared" si="10"/>
        <v>43901.399999999994</v>
      </c>
      <c r="CZ30" s="162">
        <f t="shared" si="10"/>
        <v>33215.5</v>
      </c>
      <c r="DA30" s="162">
        <f t="shared" si="11"/>
        <v>33351.574000000001</v>
      </c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80"/>
      <c r="DR30" s="180"/>
      <c r="DS30" s="27"/>
      <c r="DT30" s="171"/>
      <c r="DU30" s="181">
        <f t="shared" si="12"/>
        <v>0</v>
      </c>
      <c r="DV30" s="181">
        <f t="shared" si="12"/>
        <v>0</v>
      </c>
      <c r="DW30" s="181">
        <f t="shared" si="13"/>
        <v>0</v>
      </c>
    </row>
    <row r="31" spans="1:127" s="28" customFormat="1">
      <c r="A31" s="24">
        <v>20</v>
      </c>
      <c r="B31" s="25" t="s">
        <v>55</v>
      </c>
      <c r="C31" s="16">
        <v>4510</v>
      </c>
      <c r="D31" s="16"/>
      <c r="E31" s="162">
        <f t="shared" si="0"/>
        <v>23933.9</v>
      </c>
      <c r="F31" s="162">
        <f t="shared" si="0"/>
        <v>17493.599999999999</v>
      </c>
      <c r="G31" s="162">
        <f t="shared" si="0"/>
        <v>17380.740000000002</v>
      </c>
      <c r="H31" s="162">
        <f t="shared" si="1"/>
        <v>99.354849773631514</v>
      </c>
      <c r="I31" s="162">
        <f t="shared" si="2"/>
        <v>-11756.600000000002</v>
      </c>
      <c r="J31" s="162">
        <f t="shared" si="3"/>
        <v>-12046.756000000001</v>
      </c>
      <c r="K31" s="171">
        <v>12177.3</v>
      </c>
      <c r="L31" s="171">
        <v>5333.9840000000004</v>
      </c>
      <c r="M31" s="164">
        <f t="shared" si="4"/>
        <v>2159</v>
      </c>
      <c r="N31" s="164">
        <f t="shared" si="4"/>
        <v>1624.8</v>
      </c>
      <c r="O31" s="164">
        <f t="shared" si="4"/>
        <v>1511.94</v>
      </c>
      <c r="P31" s="164">
        <f t="shared" si="5"/>
        <v>93.053914327917283</v>
      </c>
      <c r="Q31" s="165">
        <f t="shared" si="6"/>
        <v>500</v>
      </c>
      <c r="R31" s="165">
        <f t="shared" si="6"/>
        <v>450</v>
      </c>
      <c r="S31" s="165">
        <f t="shared" si="6"/>
        <v>228.14</v>
      </c>
      <c r="T31" s="166">
        <f t="shared" si="14"/>
        <v>50.697777777777773</v>
      </c>
      <c r="U31" s="167">
        <v>50</v>
      </c>
      <c r="V31" s="167">
        <v>50</v>
      </c>
      <c r="W31" s="27">
        <v>100.774</v>
      </c>
      <c r="X31" s="169">
        <f t="shared" si="7"/>
        <v>201.548</v>
      </c>
      <c r="Y31" s="167">
        <v>1352</v>
      </c>
      <c r="Z31" s="169">
        <v>943.8</v>
      </c>
      <c r="AA31" s="27">
        <v>943.8</v>
      </c>
      <c r="AB31" s="169">
        <f t="shared" si="20"/>
        <v>100</v>
      </c>
      <c r="AC31" s="167">
        <v>450</v>
      </c>
      <c r="AD31" s="169">
        <v>400</v>
      </c>
      <c r="AE31" s="27">
        <v>127.366</v>
      </c>
      <c r="AF31" s="169">
        <f t="shared" si="8"/>
        <v>31.8415</v>
      </c>
      <c r="AG31" s="167">
        <v>6</v>
      </c>
      <c r="AH31" s="168">
        <v>6</v>
      </c>
      <c r="AI31" s="27">
        <v>0</v>
      </c>
      <c r="AJ31" s="169">
        <f>AI31*100/AH31</f>
        <v>0</v>
      </c>
      <c r="AK31" s="168"/>
      <c r="AL31" s="169"/>
      <c r="AM31" s="27"/>
      <c r="AN31" s="169"/>
      <c r="AO31" s="171"/>
      <c r="AP31" s="171"/>
      <c r="AQ31" s="171"/>
      <c r="AR31" s="171"/>
      <c r="AS31" s="171"/>
      <c r="AT31" s="171"/>
      <c r="AU31" s="182">
        <v>14102</v>
      </c>
      <c r="AV31" s="173">
        <v>10576.5</v>
      </c>
      <c r="AW31" s="174">
        <f t="shared" si="15"/>
        <v>10576.5</v>
      </c>
      <c r="AX31" s="171">
        <v>6099</v>
      </c>
      <c r="AY31" s="184">
        <v>4269.3</v>
      </c>
      <c r="AZ31" s="171">
        <f t="shared" si="16"/>
        <v>4269.3</v>
      </c>
      <c r="BA31" s="171">
        <v>1573.9</v>
      </c>
      <c r="BB31" s="170">
        <v>1023</v>
      </c>
      <c r="BC31" s="170">
        <f t="shared" si="17"/>
        <v>1023</v>
      </c>
      <c r="BD31" s="170"/>
      <c r="BE31" s="170"/>
      <c r="BF31" s="171"/>
      <c r="BG31" s="164">
        <f t="shared" si="18"/>
        <v>301</v>
      </c>
      <c r="BH31" s="164">
        <f t="shared" si="18"/>
        <v>225</v>
      </c>
      <c r="BI31" s="164">
        <f t="shared" si="18"/>
        <v>240</v>
      </c>
      <c r="BJ31" s="177">
        <f t="shared" si="19"/>
        <v>106.66666666666667</v>
      </c>
      <c r="BK31" s="167">
        <v>301</v>
      </c>
      <c r="BL31" s="169">
        <v>225</v>
      </c>
      <c r="BM31" s="27">
        <v>240</v>
      </c>
      <c r="BN31" s="167"/>
      <c r="BO31" s="168"/>
      <c r="BP31" s="27"/>
      <c r="BQ31" s="167"/>
      <c r="BR31" s="171"/>
      <c r="BS31" s="171"/>
      <c r="BT31" s="167"/>
      <c r="BU31" s="169"/>
      <c r="BV31" s="27"/>
      <c r="BW31" s="171"/>
      <c r="BX31" s="171"/>
      <c r="BY31" s="171"/>
      <c r="BZ31" s="171"/>
      <c r="CA31" s="171"/>
      <c r="CB31" s="27"/>
      <c r="CC31" s="168"/>
      <c r="CD31" s="168"/>
      <c r="CE31" s="27"/>
      <c r="CF31" s="167"/>
      <c r="CG31" s="169"/>
      <c r="CH31" s="27">
        <v>100</v>
      </c>
      <c r="CI31" s="187"/>
      <c r="CJ31" s="171"/>
      <c r="CK31" s="27"/>
      <c r="CL31" s="167"/>
      <c r="CM31" s="169"/>
      <c r="CN31" s="27"/>
      <c r="CO31" s="167"/>
      <c r="CP31" s="169"/>
      <c r="CQ31" s="27"/>
      <c r="CR31" s="167"/>
      <c r="CS31" s="171"/>
      <c r="CT31" s="27"/>
      <c r="CU31" s="178"/>
      <c r="CV31" s="169"/>
      <c r="CW31" s="27"/>
      <c r="CX31" s="171"/>
      <c r="CY31" s="162">
        <f t="shared" si="10"/>
        <v>23933.9</v>
      </c>
      <c r="CZ31" s="162">
        <f t="shared" si="10"/>
        <v>17493.599999999999</v>
      </c>
      <c r="DA31" s="162">
        <f t="shared" si="11"/>
        <v>17380.740000000002</v>
      </c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9"/>
      <c r="DR31" s="180"/>
      <c r="DS31" s="27"/>
      <c r="DT31" s="171"/>
      <c r="DU31" s="181">
        <f t="shared" si="12"/>
        <v>0</v>
      </c>
      <c r="DV31" s="181">
        <f t="shared" si="12"/>
        <v>0</v>
      </c>
      <c r="DW31" s="181">
        <f t="shared" si="13"/>
        <v>0</v>
      </c>
    </row>
    <row r="32" spans="1:127" s="28" customFormat="1">
      <c r="A32" s="24">
        <v>21</v>
      </c>
      <c r="B32" s="29" t="s">
        <v>112</v>
      </c>
      <c r="C32" s="13">
        <v>192876.5</v>
      </c>
      <c r="D32" s="13"/>
      <c r="E32" s="162">
        <f t="shared" ref="E32:G37" si="21">CY32+DU32-DQ32</f>
        <v>488914.5</v>
      </c>
      <c r="F32" s="162">
        <f t="shared" si="21"/>
        <v>347386</v>
      </c>
      <c r="G32" s="162">
        <f t="shared" si="21"/>
        <v>335945.49839999998</v>
      </c>
      <c r="H32" s="162">
        <f t="shared" si="1"/>
        <v>96.706688928166358</v>
      </c>
      <c r="I32" s="162">
        <f t="shared" ref="I32:I37" si="22">K32-E32</f>
        <v>-187829.39</v>
      </c>
      <c r="J32" s="162">
        <f t="shared" ref="J32:J37" si="23">L32-G32</f>
        <v>-228846.60639999999</v>
      </c>
      <c r="K32" s="163">
        <v>301085.11</v>
      </c>
      <c r="L32" s="163">
        <v>107098.89200000001</v>
      </c>
      <c r="M32" s="164">
        <f t="shared" ref="M32:O37" si="24">U32+Y32+AC32+AG32+AK32+AO32+BD32+BK32+BN32+BQ32+BT32+BW32+CC32+CF32+CL32+CO32+CU32</f>
        <v>176022</v>
      </c>
      <c r="N32" s="164">
        <f t="shared" si="24"/>
        <v>116339.7</v>
      </c>
      <c r="O32" s="164">
        <f t="shared" si="24"/>
        <v>105072.9084</v>
      </c>
      <c r="P32" s="164">
        <f t="shared" si="5"/>
        <v>90.315608859228618</v>
      </c>
      <c r="Q32" s="165">
        <f t="shared" ref="Q32:S37" si="25">U32+AC32</f>
        <v>57502.9</v>
      </c>
      <c r="R32" s="165">
        <f t="shared" si="25"/>
        <v>36297.699999999997</v>
      </c>
      <c r="S32" s="165">
        <f t="shared" si="25"/>
        <v>36423.472000000002</v>
      </c>
      <c r="T32" s="166">
        <f t="shared" si="14"/>
        <v>100.3465012934704</v>
      </c>
      <c r="U32" s="167">
        <v>22823.5</v>
      </c>
      <c r="V32" s="169">
        <v>14297.7</v>
      </c>
      <c r="W32" s="27">
        <v>14014.364</v>
      </c>
      <c r="X32" s="169">
        <f t="shared" ref="X32:X37" si="26">W32*100/V32</f>
        <v>98.018310637375237</v>
      </c>
      <c r="Y32" s="167">
        <v>29617.1</v>
      </c>
      <c r="Z32" s="169">
        <v>15000</v>
      </c>
      <c r="AA32" s="27">
        <v>13750.712</v>
      </c>
      <c r="AB32" s="169">
        <f t="shared" ref="AB32:AB37" si="27">AA32*100/Z32</f>
        <v>91.671413333333334</v>
      </c>
      <c r="AC32" s="167">
        <v>34679.4</v>
      </c>
      <c r="AD32" s="169">
        <v>22000</v>
      </c>
      <c r="AE32" s="27">
        <v>22409.108</v>
      </c>
      <c r="AF32" s="169">
        <f t="shared" ref="AF32:AF37" si="28">AE32*100/AD32</f>
        <v>101.85958181818181</v>
      </c>
      <c r="AG32" s="167">
        <v>14902</v>
      </c>
      <c r="AH32" s="169">
        <v>12842</v>
      </c>
      <c r="AI32" s="27">
        <v>11160.772999999999</v>
      </c>
      <c r="AJ32" s="169">
        <f t="shared" ref="AJ32:AJ37" si="29">AI32*100/AH32</f>
        <v>86.908370970253841</v>
      </c>
      <c r="AK32" s="168">
        <v>4500</v>
      </c>
      <c r="AL32" s="169">
        <v>3400</v>
      </c>
      <c r="AM32" s="27">
        <v>2907.8</v>
      </c>
      <c r="AN32" s="169">
        <f t="shared" ref="AN32:AN34" si="30">AM32*100/AL32</f>
        <v>85.523529411764713</v>
      </c>
      <c r="AO32" s="170"/>
      <c r="AP32" s="170"/>
      <c r="AQ32" s="170"/>
      <c r="AR32" s="170"/>
      <c r="AS32" s="170"/>
      <c r="AT32" s="171"/>
      <c r="AU32" s="172">
        <v>272478</v>
      </c>
      <c r="AV32" s="173">
        <v>204358.5</v>
      </c>
      <c r="AW32" s="174">
        <f t="shared" si="15"/>
        <v>204358.5</v>
      </c>
      <c r="AX32" s="170">
        <v>4001</v>
      </c>
      <c r="AY32" s="175">
        <v>2668.7</v>
      </c>
      <c r="AZ32" s="171">
        <f t="shared" si="16"/>
        <v>2668.7</v>
      </c>
      <c r="BA32" s="171">
        <v>33005.800000000003</v>
      </c>
      <c r="BB32" s="170">
        <v>21460</v>
      </c>
      <c r="BC32" s="170">
        <f t="shared" si="17"/>
        <v>21460</v>
      </c>
      <c r="BD32" s="170"/>
      <c r="BE32" s="170"/>
      <c r="BF32" s="170"/>
      <c r="BG32" s="164">
        <f t="shared" ref="BG32:BI37" si="31">BK32+BN32+BQ32+BT32</f>
        <v>31500</v>
      </c>
      <c r="BH32" s="164">
        <f t="shared" si="31"/>
        <v>22000</v>
      </c>
      <c r="BI32" s="164">
        <f t="shared" si="31"/>
        <v>17262.428</v>
      </c>
      <c r="BJ32" s="177">
        <f t="shared" si="19"/>
        <v>78.465581818181818</v>
      </c>
      <c r="BK32" s="167">
        <v>10000</v>
      </c>
      <c r="BL32" s="169">
        <v>6666.7</v>
      </c>
      <c r="BM32" s="27">
        <v>5258.0330000000004</v>
      </c>
      <c r="BN32" s="167"/>
      <c r="BO32" s="188"/>
      <c r="BP32" s="27"/>
      <c r="BQ32" s="167">
        <v>11000</v>
      </c>
      <c r="BR32" s="168">
        <v>7333.3</v>
      </c>
      <c r="BS32" s="27">
        <v>3262.7979999999998</v>
      </c>
      <c r="BT32" s="167">
        <v>10500</v>
      </c>
      <c r="BU32" s="169">
        <v>8000</v>
      </c>
      <c r="BV32" s="27">
        <v>8741.5969999999998</v>
      </c>
      <c r="BW32" s="170"/>
      <c r="BX32" s="170"/>
      <c r="BY32" s="170"/>
      <c r="BZ32" s="167">
        <v>3407.7</v>
      </c>
      <c r="CA32" s="169">
        <v>2559.1</v>
      </c>
      <c r="CB32" s="27">
        <v>2385.39</v>
      </c>
      <c r="CC32" s="168"/>
      <c r="CD32" s="168"/>
      <c r="CE32" s="27"/>
      <c r="CF32" s="167">
        <v>27500</v>
      </c>
      <c r="CG32" s="169">
        <v>19430</v>
      </c>
      <c r="CH32" s="27">
        <v>18984.667399999998</v>
      </c>
      <c r="CI32" s="187">
        <v>20000</v>
      </c>
      <c r="CJ32" s="170">
        <v>14000</v>
      </c>
      <c r="CK32" s="27">
        <v>13679.6674</v>
      </c>
      <c r="CL32" s="167">
        <v>10000</v>
      </c>
      <c r="CM32" s="168">
        <v>7070</v>
      </c>
      <c r="CN32" s="27">
        <v>3783.056</v>
      </c>
      <c r="CO32" s="167">
        <v>500</v>
      </c>
      <c r="CP32" s="169">
        <v>300</v>
      </c>
      <c r="CQ32" s="27">
        <v>800</v>
      </c>
      <c r="CR32" s="167"/>
      <c r="CS32" s="170"/>
      <c r="CT32" s="27"/>
      <c r="CU32" s="178"/>
      <c r="CV32" s="169"/>
      <c r="CW32" s="27"/>
      <c r="CX32" s="171"/>
      <c r="CY32" s="162">
        <f t="shared" ref="CY32:CZ37" si="32">U32+Y32+AC32+AG32+AK32+AO32+AR32+AU32+AX32+BA32+BD32+BK32+BN32+BQ32+BT32+BW32+BZ32+CC32+CF32+CL32+CO32+CR32+CU32</f>
        <v>488914.5</v>
      </c>
      <c r="CZ32" s="162">
        <f t="shared" si="32"/>
        <v>347386</v>
      </c>
      <c r="DA32" s="162">
        <f t="shared" ref="DA32:DA37" si="33">W32+AA32+AE32+AI32+AM32+AQ32+AT32+AW32+AZ32+BC32+BF32+BM32+BP32+BS32+BV32+BY32+CB32+CE32+CH32+CN32+CQ32+CT32+CW32+CX32</f>
        <v>335945.49839999998</v>
      </c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9"/>
      <c r="DR32" s="179"/>
      <c r="DS32" s="27"/>
      <c r="DT32" s="171"/>
      <c r="DU32" s="181">
        <f t="shared" ref="DU32:DV37" si="34">DB32+DE32+DH32+DK32+DN32+DQ32</f>
        <v>0</v>
      </c>
      <c r="DV32" s="181">
        <f t="shared" si="34"/>
        <v>0</v>
      </c>
      <c r="DW32" s="181">
        <f t="shared" ref="DW32:DW37" si="35">DD32+DG32+DJ32+DM32+DP32+DS32+DT32</f>
        <v>0</v>
      </c>
    </row>
    <row r="33" spans="1:127" s="28" customFormat="1">
      <c r="A33" s="24">
        <v>22</v>
      </c>
      <c r="B33" s="25" t="s">
        <v>56</v>
      </c>
      <c r="C33" s="13">
        <v>861.6</v>
      </c>
      <c r="D33" s="13"/>
      <c r="E33" s="162">
        <f t="shared" si="21"/>
        <v>10838.199999999999</v>
      </c>
      <c r="F33" s="162">
        <f t="shared" si="21"/>
        <v>7574.5999999999995</v>
      </c>
      <c r="G33" s="162">
        <f t="shared" si="21"/>
        <v>7769.89</v>
      </c>
      <c r="H33" s="162">
        <f t="shared" si="1"/>
        <v>102.57822195231432</v>
      </c>
      <c r="I33" s="162">
        <f t="shared" si="22"/>
        <v>-6471.3999999999987</v>
      </c>
      <c r="J33" s="162">
        <f t="shared" si="23"/>
        <v>-5942.8310000000001</v>
      </c>
      <c r="K33" s="163">
        <v>4366.8</v>
      </c>
      <c r="L33" s="163">
        <v>1827.059</v>
      </c>
      <c r="M33" s="164">
        <f t="shared" si="24"/>
        <v>1730.7</v>
      </c>
      <c r="N33" s="164">
        <f t="shared" si="24"/>
        <v>1038</v>
      </c>
      <c r="O33" s="164">
        <f t="shared" si="24"/>
        <v>1233.29</v>
      </c>
      <c r="P33" s="164">
        <f t="shared" si="5"/>
        <v>118.8140655105973</v>
      </c>
      <c r="Q33" s="165">
        <f t="shared" si="25"/>
        <v>288.8</v>
      </c>
      <c r="R33" s="165">
        <f t="shared" si="25"/>
        <v>110.9</v>
      </c>
      <c r="S33" s="165">
        <f t="shared" si="25"/>
        <v>204.35</v>
      </c>
      <c r="T33" s="166">
        <f t="shared" si="14"/>
        <v>184.26510369702433</v>
      </c>
      <c r="U33" s="167">
        <v>109.2</v>
      </c>
      <c r="V33" s="169">
        <v>10.9</v>
      </c>
      <c r="W33" s="27">
        <v>109.6</v>
      </c>
      <c r="X33" s="169">
        <f t="shared" si="26"/>
        <v>1005.5045871559632</v>
      </c>
      <c r="Y33" s="167">
        <v>551.6</v>
      </c>
      <c r="Z33" s="169">
        <v>340.8</v>
      </c>
      <c r="AA33" s="27">
        <v>376.65</v>
      </c>
      <c r="AB33" s="169">
        <f t="shared" si="27"/>
        <v>110.51936619718309</v>
      </c>
      <c r="AC33" s="167">
        <v>179.6</v>
      </c>
      <c r="AD33" s="169">
        <v>100</v>
      </c>
      <c r="AE33" s="27">
        <v>94.75</v>
      </c>
      <c r="AF33" s="169">
        <f t="shared" si="28"/>
        <v>94.75</v>
      </c>
      <c r="AG33" s="167">
        <v>78</v>
      </c>
      <c r="AH33" s="169">
        <v>36</v>
      </c>
      <c r="AI33" s="27">
        <v>40</v>
      </c>
      <c r="AJ33" s="169">
        <f t="shared" si="29"/>
        <v>111.11111111111111</v>
      </c>
      <c r="AK33" s="168"/>
      <c r="AL33" s="169"/>
      <c r="AM33" s="27"/>
      <c r="AN33" s="169"/>
      <c r="AO33" s="170"/>
      <c r="AP33" s="170"/>
      <c r="AQ33" s="170"/>
      <c r="AR33" s="170"/>
      <c r="AS33" s="170"/>
      <c r="AT33" s="171"/>
      <c r="AU33" s="182">
        <v>3500</v>
      </c>
      <c r="AV33" s="173">
        <v>2625</v>
      </c>
      <c r="AW33" s="174">
        <f t="shared" si="15"/>
        <v>2625</v>
      </c>
      <c r="AX33" s="170">
        <v>5309.4</v>
      </c>
      <c r="AY33" s="183">
        <v>3716.6</v>
      </c>
      <c r="AZ33" s="171">
        <f t="shared" si="16"/>
        <v>3716.6</v>
      </c>
      <c r="BA33" s="173">
        <v>298.10000000000002</v>
      </c>
      <c r="BB33" s="170">
        <v>195</v>
      </c>
      <c r="BC33" s="170">
        <f t="shared" si="17"/>
        <v>195</v>
      </c>
      <c r="BD33" s="170"/>
      <c r="BE33" s="170"/>
      <c r="BF33" s="170"/>
      <c r="BG33" s="164">
        <f t="shared" si="31"/>
        <v>512</v>
      </c>
      <c r="BH33" s="164">
        <f t="shared" si="31"/>
        <v>250</v>
      </c>
      <c r="BI33" s="164">
        <f t="shared" si="31"/>
        <v>312.02999999999997</v>
      </c>
      <c r="BJ33" s="177">
        <f t="shared" si="19"/>
        <v>124.81199999999998</v>
      </c>
      <c r="BK33" s="167">
        <v>412</v>
      </c>
      <c r="BL33" s="169">
        <v>200</v>
      </c>
      <c r="BM33" s="27">
        <v>312.02999999999997</v>
      </c>
      <c r="BN33" s="167"/>
      <c r="BO33" s="168"/>
      <c r="BP33" s="27"/>
      <c r="BQ33" s="167"/>
      <c r="BR33" s="169"/>
      <c r="BS33" s="27"/>
      <c r="BT33" s="167">
        <v>100</v>
      </c>
      <c r="BU33" s="169">
        <v>50</v>
      </c>
      <c r="BV33" s="27">
        <v>0</v>
      </c>
      <c r="BW33" s="170"/>
      <c r="BX33" s="170"/>
      <c r="BY33" s="170"/>
      <c r="BZ33" s="171"/>
      <c r="CA33" s="171"/>
      <c r="CB33" s="27"/>
      <c r="CC33" s="168"/>
      <c r="CD33" s="168"/>
      <c r="CE33" s="27"/>
      <c r="CF33" s="167"/>
      <c r="CG33" s="169"/>
      <c r="CH33" s="27"/>
      <c r="CI33" s="187"/>
      <c r="CJ33" s="170"/>
      <c r="CK33" s="27"/>
      <c r="CL33" s="167">
        <v>300.3</v>
      </c>
      <c r="CM33" s="168">
        <v>300.3</v>
      </c>
      <c r="CN33" s="27">
        <v>300.26</v>
      </c>
      <c r="CO33" s="167"/>
      <c r="CP33" s="169"/>
      <c r="CQ33" s="27"/>
      <c r="CR33" s="167"/>
      <c r="CS33" s="170"/>
      <c r="CT33" s="27"/>
      <c r="CU33" s="178"/>
      <c r="CV33" s="169"/>
      <c r="CW33" s="27"/>
      <c r="CX33" s="171"/>
      <c r="CY33" s="162">
        <f t="shared" si="32"/>
        <v>10838.199999999999</v>
      </c>
      <c r="CZ33" s="162">
        <f t="shared" si="32"/>
        <v>7574.5999999999995</v>
      </c>
      <c r="DA33" s="162">
        <f t="shared" si="33"/>
        <v>7769.89</v>
      </c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80"/>
      <c r="DR33" s="180"/>
      <c r="DS33" s="27"/>
      <c r="DT33" s="171"/>
      <c r="DU33" s="181">
        <f t="shared" si="34"/>
        <v>0</v>
      </c>
      <c r="DV33" s="181">
        <f t="shared" si="34"/>
        <v>0</v>
      </c>
      <c r="DW33" s="181">
        <f t="shared" si="35"/>
        <v>0</v>
      </c>
    </row>
    <row r="34" spans="1:127" s="28" customFormat="1">
      <c r="A34" s="24">
        <v>23</v>
      </c>
      <c r="B34" s="25" t="s">
        <v>57</v>
      </c>
      <c r="C34" s="16">
        <v>4972.8</v>
      </c>
      <c r="D34" s="16"/>
      <c r="E34" s="162">
        <f t="shared" si="21"/>
        <v>39529.4</v>
      </c>
      <c r="F34" s="162">
        <f t="shared" si="21"/>
        <v>28676.1</v>
      </c>
      <c r="G34" s="162">
        <f t="shared" si="21"/>
        <v>28473.449000000001</v>
      </c>
      <c r="H34" s="162">
        <f t="shared" si="1"/>
        <v>99.293310457140265</v>
      </c>
      <c r="I34" s="162">
        <f t="shared" si="22"/>
        <v>-22032.300000000003</v>
      </c>
      <c r="J34" s="162">
        <f t="shared" si="23"/>
        <v>-21641.690999999999</v>
      </c>
      <c r="K34" s="171">
        <v>17497.099999999999</v>
      </c>
      <c r="L34" s="171">
        <v>6831.7579999999998</v>
      </c>
      <c r="M34" s="164">
        <f t="shared" si="24"/>
        <v>3454.3</v>
      </c>
      <c r="N34" s="164">
        <f t="shared" si="24"/>
        <v>2493.9</v>
      </c>
      <c r="O34" s="164">
        <f t="shared" si="24"/>
        <v>2291.2489999999998</v>
      </c>
      <c r="P34" s="164">
        <f t="shared" si="5"/>
        <v>91.874132884237525</v>
      </c>
      <c r="Q34" s="165">
        <f t="shared" si="25"/>
        <v>1089.3</v>
      </c>
      <c r="R34" s="165">
        <f t="shared" si="25"/>
        <v>789.9</v>
      </c>
      <c r="S34" s="165">
        <f t="shared" si="25"/>
        <v>879.88099999999997</v>
      </c>
      <c r="T34" s="166">
        <f t="shared" si="14"/>
        <v>111.3914419546778</v>
      </c>
      <c r="U34" s="167">
        <v>38</v>
      </c>
      <c r="V34" s="169">
        <v>6</v>
      </c>
      <c r="W34" s="27">
        <v>6.9420000000000002</v>
      </c>
      <c r="X34" s="169">
        <f t="shared" si="26"/>
        <v>115.7</v>
      </c>
      <c r="Y34" s="167">
        <v>1205</v>
      </c>
      <c r="Z34" s="169">
        <v>800</v>
      </c>
      <c r="AA34" s="27">
        <v>536.15</v>
      </c>
      <c r="AB34" s="169">
        <f t="shared" si="27"/>
        <v>67.018749999999997</v>
      </c>
      <c r="AC34" s="167">
        <v>1051.3</v>
      </c>
      <c r="AD34" s="169">
        <v>783.9</v>
      </c>
      <c r="AE34" s="27">
        <v>872.93899999999996</v>
      </c>
      <c r="AF34" s="169">
        <f t="shared" si="28"/>
        <v>111.35846408980737</v>
      </c>
      <c r="AG34" s="167">
        <v>50</v>
      </c>
      <c r="AH34" s="169">
        <v>36</v>
      </c>
      <c r="AI34" s="27">
        <v>25</v>
      </c>
      <c r="AJ34" s="169">
        <f t="shared" si="29"/>
        <v>69.444444444444443</v>
      </c>
      <c r="AK34" s="168">
        <v>10</v>
      </c>
      <c r="AL34" s="169">
        <v>6</v>
      </c>
      <c r="AM34" s="27">
        <v>10</v>
      </c>
      <c r="AN34" s="169">
        <f t="shared" si="30"/>
        <v>166.66666666666666</v>
      </c>
      <c r="AO34" s="171"/>
      <c r="AP34" s="171"/>
      <c r="AQ34" s="171"/>
      <c r="AR34" s="171"/>
      <c r="AS34" s="171"/>
      <c r="AT34" s="171"/>
      <c r="AU34" s="182">
        <v>19159.5</v>
      </c>
      <c r="AV34" s="173">
        <v>14369.6</v>
      </c>
      <c r="AW34" s="174">
        <f t="shared" si="15"/>
        <v>14369.6</v>
      </c>
      <c r="AX34" s="171">
        <v>16332.3</v>
      </c>
      <c r="AY34" s="184">
        <v>11432.6</v>
      </c>
      <c r="AZ34" s="171">
        <f t="shared" si="16"/>
        <v>11432.6</v>
      </c>
      <c r="BA34" s="176">
        <v>583.29999999999995</v>
      </c>
      <c r="BB34" s="171">
        <v>380</v>
      </c>
      <c r="BC34" s="170">
        <f t="shared" si="17"/>
        <v>380</v>
      </c>
      <c r="BD34" s="170"/>
      <c r="BE34" s="170"/>
      <c r="BF34" s="171"/>
      <c r="BG34" s="164">
        <f t="shared" si="31"/>
        <v>1080</v>
      </c>
      <c r="BH34" s="164">
        <f t="shared" si="31"/>
        <v>850</v>
      </c>
      <c r="BI34" s="164">
        <f t="shared" si="31"/>
        <v>743.51</v>
      </c>
      <c r="BJ34" s="177">
        <f t="shared" si="19"/>
        <v>87.47176470588235</v>
      </c>
      <c r="BK34" s="167">
        <v>180</v>
      </c>
      <c r="BL34" s="169">
        <v>141.69999999999999</v>
      </c>
      <c r="BM34" s="27">
        <v>289.06</v>
      </c>
      <c r="BN34" s="167"/>
      <c r="BO34" s="169"/>
      <c r="BP34" s="27"/>
      <c r="BQ34" s="167">
        <v>900</v>
      </c>
      <c r="BR34" s="168">
        <v>708.3</v>
      </c>
      <c r="BS34" s="27">
        <v>454.45</v>
      </c>
      <c r="BT34" s="167"/>
      <c r="BU34" s="169"/>
      <c r="BV34" s="27"/>
      <c r="BW34" s="171"/>
      <c r="BX34" s="171"/>
      <c r="BY34" s="171"/>
      <c r="BZ34" s="171"/>
      <c r="CA34" s="171"/>
      <c r="CB34" s="27"/>
      <c r="CC34" s="168"/>
      <c r="CD34" s="168"/>
      <c r="CE34" s="27"/>
      <c r="CF34" s="167">
        <v>20</v>
      </c>
      <c r="CG34" s="169">
        <v>12</v>
      </c>
      <c r="CH34" s="27">
        <v>96.707999999999998</v>
      </c>
      <c r="CI34" s="187"/>
      <c r="CJ34" s="171"/>
      <c r="CK34" s="27"/>
      <c r="CL34" s="167"/>
      <c r="CM34" s="168"/>
      <c r="CN34" s="27"/>
      <c r="CO34" s="167"/>
      <c r="CP34" s="169"/>
      <c r="CQ34" s="27"/>
      <c r="CR34" s="167"/>
      <c r="CS34" s="171"/>
      <c r="CT34" s="27"/>
      <c r="CU34" s="178"/>
      <c r="CV34" s="169"/>
      <c r="CW34" s="27"/>
      <c r="CX34" s="171"/>
      <c r="CY34" s="162">
        <f t="shared" si="32"/>
        <v>39529.4</v>
      </c>
      <c r="CZ34" s="162">
        <f t="shared" si="32"/>
        <v>28676.1</v>
      </c>
      <c r="DA34" s="162">
        <f t="shared" si="33"/>
        <v>28473.449000000001</v>
      </c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80"/>
      <c r="DR34" s="180"/>
      <c r="DS34" s="27"/>
      <c r="DT34" s="171"/>
      <c r="DU34" s="181">
        <f t="shared" si="34"/>
        <v>0</v>
      </c>
      <c r="DV34" s="181">
        <f t="shared" si="34"/>
        <v>0</v>
      </c>
      <c r="DW34" s="181">
        <f t="shared" si="35"/>
        <v>0</v>
      </c>
    </row>
    <row r="35" spans="1:127" s="28" customFormat="1">
      <c r="A35" s="24">
        <v>24</v>
      </c>
      <c r="B35" s="25" t="s">
        <v>58</v>
      </c>
      <c r="C35" s="16">
        <v>8109.7</v>
      </c>
      <c r="D35" s="16">
        <v>100</v>
      </c>
      <c r="E35" s="162">
        <f t="shared" si="21"/>
        <v>33569.599999999999</v>
      </c>
      <c r="F35" s="162">
        <f t="shared" si="21"/>
        <v>23388.6</v>
      </c>
      <c r="G35" s="162">
        <f t="shared" si="21"/>
        <v>23787.336999999996</v>
      </c>
      <c r="H35" s="162">
        <f t="shared" si="1"/>
        <v>101.70483483406446</v>
      </c>
      <c r="I35" s="162">
        <f t="shared" si="22"/>
        <v>-8729.3999999999978</v>
      </c>
      <c r="J35" s="162">
        <f t="shared" si="23"/>
        <v>-14688.048999999995</v>
      </c>
      <c r="K35" s="171">
        <v>24840.2</v>
      </c>
      <c r="L35" s="171">
        <v>9099.2880000000005</v>
      </c>
      <c r="M35" s="164">
        <f t="shared" si="24"/>
        <v>7895.5</v>
      </c>
      <c r="N35" s="164">
        <f t="shared" si="24"/>
        <v>4133</v>
      </c>
      <c r="O35" s="164">
        <f t="shared" si="24"/>
        <v>4531.7370000000001</v>
      </c>
      <c r="P35" s="164">
        <f t="shared" si="5"/>
        <v>109.64764093878539</v>
      </c>
      <c r="Q35" s="165">
        <f t="shared" si="25"/>
        <v>3302.9</v>
      </c>
      <c r="R35" s="165">
        <f t="shared" si="25"/>
        <v>1510</v>
      </c>
      <c r="S35" s="165">
        <f t="shared" si="25"/>
        <v>1531.231</v>
      </c>
      <c r="T35" s="166">
        <f t="shared" si="14"/>
        <v>101.40602649006622</v>
      </c>
      <c r="U35" s="167">
        <v>97</v>
      </c>
      <c r="V35" s="169">
        <v>60</v>
      </c>
      <c r="W35" s="27">
        <v>60.356999999999999</v>
      </c>
      <c r="X35" s="169">
        <f t="shared" si="26"/>
        <v>100.595</v>
      </c>
      <c r="Y35" s="167">
        <v>597.6</v>
      </c>
      <c r="Z35" s="169">
        <v>400</v>
      </c>
      <c r="AA35" s="27">
        <v>406.37</v>
      </c>
      <c r="AB35" s="169">
        <f t="shared" si="27"/>
        <v>101.5925</v>
      </c>
      <c r="AC35" s="167">
        <v>3205.9</v>
      </c>
      <c r="AD35" s="169">
        <v>1450</v>
      </c>
      <c r="AE35" s="27">
        <v>1470.874</v>
      </c>
      <c r="AF35" s="169">
        <f t="shared" si="28"/>
        <v>101.43958620689655</v>
      </c>
      <c r="AG35" s="167">
        <v>461</v>
      </c>
      <c r="AH35" s="169">
        <v>300</v>
      </c>
      <c r="AI35" s="27">
        <v>295</v>
      </c>
      <c r="AJ35" s="169">
        <f t="shared" si="29"/>
        <v>98.333333333333329</v>
      </c>
      <c r="AK35" s="168"/>
      <c r="AL35" s="169"/>
      <c r="AM35" s="27"/>
      <c r="AN35" s="169"/>
      <c r="AO35" s="171"/>
      <c r="AP35" s="171"/>
      <c r="AQ35" s="171"/>
      <c r="AR35" s="171"/>
      <c r="AS35" s="171"/>
      <c r="AT35" s="171"/>
      <c r="AU35" s="182">
        <v>25674.1</v>
      </c>
      <c r="AV35" s="173">
        <v>19255.599999999999</v>
      </c>
      <c r="AW35" s="174">
        <f t="shared" si="15"/>
        <v>19255.599999999999</v>
      </c>
      <c r="AX35" s="171"/>
      <c r="AY35" s="184"/>
      <c r="AZ35" s="171"/>
      <c r="BA35" s="189"/>
      <c r="BB35" s="171"/>
      <c r="BC35" s="170"/>
      <c r="BD35" s="170"/>
      <c r="BE35" s="170"/>
      <c r="BF35" s="171"/>
      <c r="BG35" s="164">
        <f t="shared" si="31"/>
        <v>2884</v>
      </c>
      <c r="BH35" s="164">
        <f t="shared" si="31"/>
        <v>1713</v>
      </c>
      <c r="BI35" s="164">
        <f t="shared" si="31"/>
        <v>1740.7239999999999</v>
      </c>
      <c r="BJ35" s="177">
        <f t="shared" si="19"/>
        <v>101.61844716870986</v>
      </c>
      <c r="BK35" s="167">
        <v>2884</v>
      </c>
      <c r="BL35" s="169">
        <v>1713</v>
      </c>
      <c r="BM35" s="27">
        <v>1740.7239999999999</v>
      </c>
      <c r="BN35" s="167"/>
      <c r="BO35" s="168"/>
      <c r="BP35" s="27"/>
      <c r="BQ35" s="167"/>
      <c r="BR35" s="169"/>
      <c r="BS35" s="27"/>
      <c r="BT35" s="167"/>
      <c r="BU35" s="169"/>
      <c r="BV35" s="27"/>
      <c r="BW35" s="171"/>
      <c r="BX35" s="171"/>
      <c r="BY35" s="171"/>
      <c r="BZ35" s="171"/>
      <c r="CA35" s="171"/>
      <c r="CB35" s="27"/>
      <c r="CC35" s="168"/>
      <c r="CD35" s="168"/>
      <c r="CE35" s="27"/>
      <c r="CF35" s="167">
        <v>400</v>
      </c>
      <c r="CG35" s="169">
        <v>180</v>
      </c>
      <c r="CH35" s="27">
        <v>356.41199999999998</v>
      </c>
      <c r="CI35" s="187">
        <v>200</v>
      </c>
      <c r="CJ35" s="171">
        <v>150</v>
      </c>
      <c r="CK35" s="27">
        <v>156.41200000000001</v>
      </c>
      <c r="CL35" s="167"/>
      <c r="CM35" s="168"/>
      <c r="CN35" s="27"/>
      <c r="CO35" s="167">
        <v>250</v>
      </c>
      <c r="CP35" s="169">
        <v>30</v>
      </c>
      <c r="CQ35" s="27">
        <v>202</v>
      </c>
      <c r="CR35" s="167"/>
      <c r="CS35" s="171"/>
      <c r="CT35" s="27"/>
      <c r="CU35" s="178"/>
      <c r="CV35" s="169"/>
      <c r="CW35" s="27"/>
      <c r="CX35" s="171"/>
      <c r="CY35" s="162">
        <f t="shared" si="32"/>
        <v>33569.599999999999</v>
      </c>
      <c r="CZ35" s="162">
        <f t="shared" si="32"/>
        <v>23388.6</v>
      </c>
      <c r="DA35" s="162">
        <f t="shared" si="33"/>
        <v>23787.336999999996</v>
      </c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80"/>
      <c r="DR35" s="180"/>
      <c r="DS35" s="27"/>
      <c r="DT35" s="171"/>
      <c r="DU35" s="181">
        <f t="shared" si="34"/>
        <v>0</v>
      </c>
      <c r="DV35" s="181">
        <f t="shared" si="34"/>
        <v>0</v>
      </c>
      <c r="DW35" s="181">
        <f t="shared" si="35"/>
        <v>0</v>
      </c>
    </row>
    <row r="36" spans="1:127" s="28" customFormat="1">
      <c r="A36" s="24">
        <v>25</v>
      </c>
      <c r="B36" s="25" t="s">
        <v>59</v>
      </c>
      <c r="C36" s="16">
        <v>2046.7</v>
      </c>
      <c r="D36" s="16"/>
      <c r="E36" s="162">
        <f t="shared" si="21"/>
        <v>17813.5</v>
      </c>
      <c r="F36" s="162">
        <f t="shared" si="21"/>
        <v>11713</v>
      </c>
      <c r="G36" s="162">
        <f t="shared" si="21"/>
        <v>11499.241</v>
      </c>
      <c r="H36" s="162">
        <f t="shared" si="1"/>
        <v>98.175027746947848</v>
      </c>
      <c r="I36" s="162">
        <f t="shared" si="22"/>
        <v>-12947.7</v>
      </c>
      <c r="J36" s="162">
        <f t="shared" si="23"/>
        <v>-9623.4959999999992</v>
      </c>
      <c r="K36" s="171">
        <v>4865.8</v>
      </c>
      <c r="L36" s="171">
        <v>1875.7449999999999</v>
      </c>
      <c r="M36" s="164">
        <f t="shared" si="24"/>
        <v>1095.8000000000002</v>
      </c>
      <c r="N36" s="164">
        <f t="shared" si="24"/>
        <v>910.7</v>
      </c>
      <c r="O36" s="164">
        <f t="shared" si="24"/>
        <v>696.94100000000003</v>
      </c>
      <c r="P36" s="164">
        <f t="shared" si="5"/>
        <v>76.528055342044581</v>
      </c>
      <c r="Q36" s="165">
        <f t="shared" si="25"/>
        <v>144.79999999999998</v>
      </c>
      <c r="R36" s="165">
        <f t="shared" si="25"/>
        <v>123.7</v>
      </c>
      <c r="S36" s="165">
        <f t="shared" si="25"/>
        <v>214.06</v>
      </c>
      <c r="T36" s="166">
        <f t="shared" si="14"/>
        <v>173.04769603880354</v>
      </c>
      <c r="U36" s="167">
        <v>10.199999999999999</v>
      </c>
      <c r="V36" s="167">
        <v>10.199999999999999</v>
      </c>
      <c r="W36" s="27">
        <v>10.26</v>
      </c>
      <c r="X36" s="169">
        <f t="shared" si="26"/>
        <v>100.58823529411765</v>
      </c>
      <c r="Y36" s="167">
        <v>700</v>
      </c>
      <c r="Z36" s="169">
        <v>610</v>
      </c>
      <c r="AA36" s="27">
        <v>374.03300000000002</v>
      </c>
      <c r="AB36" s="169">
        <f t="shared" si="27"/>
        <v>61.316885245901645</v>
      </c>
      <c r="AC36" s="167">
        <v>134.6</v>
      </c>
      <c r="AD36" s="169">
        <v>113.5</v>
      </c>
      <c r="AE36" s="27">
        <v>203.8</v>
      </c>
      <c r="AF36" s="169">
        <f t="shared" si="28"/>
        <v>179.55947136563876</v>
      </c>
      <c r="AG36" s="167">
        <v>36</v>
      </c>
      <c r="AH36" s="169">
        <v>27</v>
      </c>
      <c r="AI36" s="27">
        <v>12</v>
      </c>
      <c r="AJ36" s="169">
        <f t="shared" si="29"/>
        <v>44.444444444444443</v>
      </c>
      <c r="AK36" s="168"/>
      <c r="AL36" s="169"/>
      <c r="AM36" s="27"/>
      <c r="AN36" s="169"/>
      <c r="AO36" s="171"/>
      <c r="AP36" s="171"/>
      <c r="AQ36" s="171"/>
      <c r="AR36" s="171"/>
      <c r="AS36" s="171"/>
      <c r="AT36" s="171"/>
      <c r="AU36" s="182">
        <v>5799.1</v>
      </c>
      <c r="AV36" s="173">
        <v>4349.3</v>
      </c>
      <c r="AW36" s="174">
        <f t="shared" si="15"/>
        <v>4349.3</v>
      </c>
      <c r="AX36" s="171">
        <v>9218.6</v>
      </c>
      <c r="AY36" s="184">
        <v>6453</v>
      </c>
      <c r="AZ36" s="171">
        <f t="shared" si="16"/>
        <v>6453</v>
      </c>
      <c r="BA36" s="186"/>
      <c r="BB36" s="171"/>
      <c r="BC36" s="170"/>
      <c r="BD36" s="170"/>
      <c r="BE36" s="170"/>
      <c r="BF36" s="171"/>
      <c r="BG36" s="164">
        <f t="shared" si="31"/>
        <v>215</v>
      </c>
      <c r="BH36" s="164">
        <f t="shared" si="31"/>
        <v>150</v>
      </c>
      <c r="BI36" s="164">
        <f t="shared" si="31"/>
        <v>96.847999999999999</v>
      </c>
      <c r="BJ36" s="177">
        <f t="shared" si="19"/>
        <v>64.565333333333328</v>
      </c>
      <c r="BK36" s="167">
        <v>200</v>
      </c>
      <c r="BL36" s="169">
        <v>150</v>
      </c>
      <c r="BM36" s="27">
        <v>81.847999999999999</v>
      </c>
      <c r="BN36" s="167"/>
      <c r="BO36" s="168"/>
      <c r="BP36" s="27"/>
      <c r="BQ36" s="167"/>
      <c r="BR36" s="169"/>
      <c r="BS36" s="27"/>
      <c r="BT36" s="167">
        <v>15</v>
      </c>
      <c r="BU36" s="169">
        <v>0</v>
      </c>
      <c r="BV36" s="27">
        <v>15</v>
      </c>
      <c r="BW36" s="171"/>
      <c r="BX36" s="171"/>
      <c r="BY36" s="171"/>
      <c r="BZ36" s="171"/>
      <c r="CA36" s="171"/>
      <c r="CB36" s="27"/>
      <c r="CC36" s="168"/>
      <c r="CD36" s="168"/>
      <c r="CE36" s="27"/>
      <c r="CF36" s="167"/>
      <c r="CG36" s="169"/>
      <c r="CH36" s="27"/>
      <c r="CI36" s="187"/>
      <c r="CJ36" s="171"/>
      <c r="CK36" s="27"/>
      <c r="CL36" s="167"/>
      <c r="CM36" s="168"/>
      <c r="CN36" s="27"/>
      <c r="CO36" s="167"/>
      <c r="CP36" s="169"/>
      <c r="CQ36" s="27"/>
      <c r="CR36" s="167"/>
      <c r="CS36" s="171"/>
      <c r="CT36" s="27"/>
      <c r="CU36" s="178"/>
      <c r="CV36" s="169"/>
      <c r="CW36" s="27"/>
      <c r="CX36" s="171"/>
      <c r="CY36" s="162">
        <f t="shared" si="32"/>
        <v>16113.5</v>
      </c>
      <c r="CZ36" s="162">
        <f t="shared" si="32"/>
        <v>11713</v>
      </c>
      <c r="DA36" s="162">
        <f t="shared" si="33"/>
        <v>11499.241</v>
      </c>
      <c r="DB36" s="171"/>
      <c r="DC36" s="171"/>
      <c r="DD36" s="171"/>
      <c r="DE36" s="171">
        <v>1700</v>
      </c>
      <c r="DF36" s="171">
        <v>0</v>
      </c>
      <c r="DG36" s="171">
        <v>0</v>
      </c>
      <c r="DH36" s="171"/>
      <c r="DI36" s="171"/>
      <c r="DJ36" s="171"/>
      <c r="DK36" s="171"/>
      <c r="DL36" s="171"/>
      <c r="DM36" s="171"/>
      <c r="DN36" s="171"/>
      <c r="DO36" s="171"/>
      <c r="DP36" s="171"/>
      <c r="DQ36" s="180"/>
      <c r="DR36" s="180"/>
      <c r="DS36" s="27"/>
      <c r="DT36" s="171"/>
      <c r="DU36" s="181">
        <f t="shared" si="34"/>
        <v>1700</v>
      </c>
      <c r="DV36" s="181">
        <f t="shared" si="34"/>
        <v>0</v>
      </c>
      <c r="DW36" s="181">
        <f t="shared" si="35"/>
        <v>0</v>
      </c>
    </row>
    <row r="37" spans="1:127" s="28" customFormat="1">
      <c r="A37" s="24">
        <v>26</v>
      </c>
      <c r="B37" s="25" t="s">
        <v>60</v>
      </c>
      <c r="C37" s="16">
        <v>25377.1</v>
      </c>
      <c r="D37" s="16"/>
      <c r="E37" s="162">
        <f t="shared" si="21"/>
        <v>84511.200000000012</v>
      </c>
      <c r="F37" s="162">
        <f t="shared" si="21"/>
        <v>61005.4</v>
      </c>
      <c r="G37" s="162">
        <f t="shared" si="21"/>
        <v>61460.758000000002</v>
      </c>
      <c r="H37" s="162">
        <f t="shared" si="1"/>
        <v>100.74642244784889</v>
      </c>
      <c r="I37" s="162">
        <f t="shared" si="22"/>
        <v>-13247.010000000009</v>
      </c>
      <c r="J37" s="162">
        <f t="shared" si="23"/>
        <v>-31911.339</v>
      </c>
      <c r="K37" s="171">
        <v>71264.19</v>
      </c>
      <c r="L37" s="171">
        <v>29549.419000000002</v>
      </c>
      <c r="M37" s="164">
        <f t="shared" si="24"/>
        <v>11967.3</v>
      </c>
      <c r="N37" s="164">
        <f t="shared" si="24"/>
        <v>7610</v>
      </c>
      <c r="O37" s="164">
        <f t="shared" si="24"/>
        <v>8065.3580000000002</v>
      </c>
      <c r="P37" s="164">
        <f t="shared" si="5"/>
        <v>105.98367936925099</v>
      </c>
      <c r="Q37" s="165">
        <f t="shared" si="25"/>
        <v>6989.9</v>
      </c>
      <c r="R37" s="165">
        <f t="shared" si="25"/>
        <v>4150</v>
      </c>
      <c r="S37" s="165">
        <f t="shared" si="25"/>
        <v>4470.5360000000001</v>
      </c>
      <c r="T37" s="166">
        <f t="shared" si="14"/>
        <v>107.72375903614457</v>
      </c>
      <c r="U37" s="167">
        <v>269.7</v>
      </c>
      <c r="V37" s="169">
        <v>150</v>
      </c>
      <c r="W37" s="27">
        <v>151.73599999999999</v>
      </c>
      <c r="X37" s="169">
        <f t="shared" si="26"/>
        <v>101.15733333333333</v>
      </c>
      <c r="Y37" s="167">
        <v>894.1</v>
      </c>
      <c r="Z37" s="169">
        <v>660</v>
      </c>
      <c r="AA37" s="27">
        <v>687.78599999999994</v>
      </c>
      <c r="AB37" s="169">
        <f t="shared" si="27"/>
        <v>104.21</v>
      </c>
      <c r="AC37" s="167">
        <v>6720.2</v>
      </c>
      <c r="AD37" s="169">
        <v>4000</v>
      </c>
      <c r="AE37" s="27">
        <v>4318.8</v>
      </c>
      <c r="AF37" s="169">
        <f t="shared" si="28"/>
        <v>107.97</v>
      </c>
      <c r="AG37" s="167">
        <v>590</v>
      </c>
      <c r="AH37" s="169">
        <v>440</v>
      </c>
      <c r="AI37" s="27">
        <v>468</v>
      </c>
      <c r="AJ37" s="169">
        <f t="shared" si="29"/>
        <v>106.36363636363636</v>
      </c>
      <c r="AK37" s="168"/>
      <c r="AL37" s="169"/>
      <c r="AM37" s="27"/>
      <c r="AN37" s="169"/>
      <c r="AO37" s="171"/>
      <c r="AP37" s="171"/>
      <c r="AQ37" s="171"/>
      <c r="AR37" s="171"/>
      <c r="AS37" s="171"/>
      <c r="AT37" s="171"/>
      <c r="AU37" s="182">
        <v>60919.1</v>
      </c>
      <c r="AV37" s="173">
        <v>45689.3</v>
      </c>
      <c r="AW37" s="174">
        <f t="shared" si="15"/>
        <v>45689.3</v>
      </c>
      <c r="AX37" s="171">
        <v>8802.2999999999993</v>
      </c>
      <c r="AY37" s="175">
        <v>5871.1</v>
      </c>
      <c r="AZ37" s="171">
        <f t="shared" si="16"/>
        <v>5871.1</v>
      </c>
      <c r="BA37" s="171">
        <v>2822.5</v>
      </c>
      <c r="BB37" s="171">
        <v>1835</v>
      </c>
      <c r="BC37" s="170">
        <f t="shared" si="17"/>
        <v>1835</v>
      </c>
      <c r="BD37" s="170"/>
      <c r="BE37" s="170"/>
      <c r="BF37" s="171"/>
      <c r="BG37" s="164">
        <f t="shared" si="31"/>
        <v>3353.3</v>
      </c>
      <c r="BH37" s="164">
        <f t="shared" si="31"/>
        <v>2270</v>
      </c>
      <c r="BI37" s="164">
        <f t="shared" si="31"/>
        <v>2041.5360000000001</v>
      </c>
      <c r="BJ37" s="177">
        <f t="shared" si="19"/>
        <v>89.935506607929511</v>
      </c>
      <c r="BK37" s="167">
        <v>2993.3</v>
      </c>
      <c r="BL37" s="169">
        <v>2000</v>
      </c>
      <c r="BM37" s="27">
        <v>1707.0360000000001</v>
      </c>
      <c r="BN37" s="167"/>
      <c r="BO37" s="168"/>
      <c r="BP37" s="27"/>
      <c r="BQ37" s="167">
        <v>80</v>
      </c>
      <c r="BR37" s="169">
        <v>60</v>
      </c>
      <c r="BS37" s="27">
        <v>80</v>
      </c>
      <c r="BT37" s="167">
        <v>280</v>
      </c>
      <c r="BU37" s="169">
        <v>210</v>
      </c>
      <c r="BV37" s="27">
        <v>254.5</v>
      </c>
      <c r="BW37" s="171"/>
      <c r="BX37" s="171"/>
      <c r="BY37" s="171"/>
      <c r="BZ37" s="171"/>
      <c r="CA37" s="171"/>
      <c r="CB37" s="27"/>
      <c r="CC37" s="168"/>
      <c r="CD37" s="168"/>
      <c r="CE37" s="27"/>
      <c r="CF37" s="167">
        <v>100</v>
      </c>
      <c r="CG37" s="169">
        <v>60</v>
      </c>
      <c r="CH37" s="27">
        <v>357.5</v>
      </c>
      <c r="CI37" s="187"/>
      <c r="CJ37" s="171"/>
      <c r="CK37" s="27"/>
      <c r="CL37" s="167"/>
      <c r="CM37" s="168"/>
      <c r="CN37" s="27"/>
      <c r="CO37" s="167">
        <v>40</v>
      </c>
      <c r="CP37" s="169">
        <v>30</v>
      </c>
      <c r="CQ37" s="27">
        <v>40</v>
      </c>
      <c r="CR37" s="167"/>
      <c r="CS37" s="171"/>
      <c r="CT37" s="27"/>
      <c r="CU37" s="178"/>
      <c r="CV37" s="169"/>
      <c r="CW37" s="27"/>
      <c r="CX37" s="171"/>
      <c r="CY37" s="162">
        <f t="shared" si="32"/>
        <v>84511.200000000012</v>
      </c>
      <c r="CZ37" s="162">
        <f t="shared" si="32"/>
        <v>61005.4</v>
      </c>
      <c r="DA37" s="162">
        <f t="shared" si="33"/>
        <v>61460.758000000002</v>
      </c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80"/>
      <c r="DR37" s="180"/>
      <c r="DS37" s="27"/>
      <c r="DT37" s="171"/>
      <c r="DU37" s="181">
        <f t="shared" si="34"/>
        <v>0</v>
      </c>
      <c r="DV37" s="181">
        <f t="shared" si="34"/>
        <v>0</v>
      </c>
      <c r="DW37" s="181">
        <f t="shared" si="35"/>
        <v>0</v>
      </c>
    </row>
    <row r="38" spans="1:127" s="28" customFormat="1">
      <c r="A38" s="24">
        <v>27</v>
      </c>
      <c r="B38" s="29" t="s">
        <v>113</v>
      </c>
      <c r="C38" s="13">
        <v>4501.3999999999996</v>
      </c>
      <c r="D38" s="13"/>
      <c r="E38" s="162">
        <f t="shared" ref="E38:G53" si="36">CY38+DU38-DQ38</f>
        <v>222222.30000000002</v>
      </c>
      <c r="F38" s="162">
        <f t="shared" si="36"/>
        <v>159385.70000000001</v>
      </c>
      <c r="G38" s="162">
        <f t="shared" si="36"/>
        <v>160405.66200000001</v>
      </c>
      <c r="H38" s="162">
        <f t="shared" si="1"/>
        <v>100.63993319350482</v>
      </c>
      <c r="I38" s="162">
        <f t="shared" ref="I38:I54" si="37">K38-E38</f>
        <v>-71000.670000000013</v>
      </c>
      <c r="J38" s="162">
        <f t="shared" ref="J38:J54" si="38">L38-G38</f>
        <v>-102329.71800000001</v>
      </c>
      <c r="K38" s="163">
        <v>151221.63</v>
      </c>
      <c r="L38" s="163">
        <v>58075.944000000003</v>
      </c>
      <c r="M38" s="164">
        <f t="shared" ref="M38:O54" si="39">U38+Y38+AC38+AG38+AK38+AO38+BD38+BK38+BN38+BQ38+BT38+BW38+CC38+CF38+CL38+CO38+CU38</f>
        <v>50400</v>
      </c>
      <c r="N38" s="164">
        <f t="shared" si="39"/>
        <v>33200</v>
      </c>
      <c r="O38" s="164">
        <f t="shared" si="39"/>
        <v>34613.932000000001</v>
      </c>
      <c r="P38" s="164">
        <f t="shared" si="5"/>
        <v>104.2588313253012</v>
      </c>
      <c r="Q38" s="165">
        <f t="shared" ref="Q38:S54" si="40">U38+AC38</f>
        <v>17500</v>
      </c>
      <c r="R38" s="165">
        <f t="shared" si="40"/>
        <v>10200</v>
      </c>
      <c r="S38" s="165">
        <f t="shared" si="40"/>
        <v>11250.119999999999</v>
      </c>
      <c r="T38" s="166">
        <f t="shared" si="14"/>
        <v>110.29529411764705</v>
      </c>
      <c r="U38" s="167">
        <v>3000</v>
      </c>
      <c r="V38" s="169">
        <v>1700</v>
      </c>
      <c r="W38" s="27">
        <v>2500.096</v>
      </c>
      <c r="X38" s="169">
        <f t="shared" ref="X38:X43" si="41">W38*100/V38</f>
        <v>147.06447058823531</v>
      </c>
      <c r="Y38" s="167">
        <v>5500</v>
      </c>
      <c r="Z38" s="169">
        <v>4000</v>
      </c>
      <c r="AA38" s="27">
        <v>4008.2020000000002</v>
      </c>
      <c r="AB38" s="169">
        <f t="shared" ref="AB38:AB54" si="42">AA38*100/Z38</f>
        <v>100.20505</v>
      </c>
      <c r="AC38" s="167">
        <v>14500</v>
      </c>
      <c r="AD38" s="169">
        <v>8500</v>
      </c>
      <c r="AE38" s="27">
        <v>8750.0239999999994</v>
      </c>
      <c r="AF38" s="169">
        <f t="shared" ref="AF38:AF54" si="43">AE38*100/AD38</f>
        <v>102.9414588235294</v>
      </c>
      <c r="AG38" s="167">
        <v>3200</v>
      </c>
      <c r="AH38" s="169">
        <v>2000</v>
      </c>
      <c r="AI38" s="27">
        <v>2095.7150000000001</v>
      </c>
      <c r="AJ38" s="169">
        <f>AI38*100/AH38</f>
        <v>104.78574999999999</v>
      </c>
      <c r="AK38" s="168">
        <v>3500</v>
      </c>
      <c r="AL38" s="169">
        <v>2500</v>
      </c>
      <c r="AM38" s="27">
        <v>3504.8</v>
      </c>
      <c r="AN38" s="169">
        <f t="shared" ref="AN38" si="44">AM38*100/AL38</f>
        <v>140.19200000000001</v>
      </c>
      <c r="AO38" s="170"/>
      <c r="AP38" s="170"/>
      <c r="AQ38" s="170"/>
      <c r="AR38" s="170"/>
      <c r="AS38" s="170"/>
      <c r="AT38" s="171"/>
      <c r="AU38" s="182">
        <v>131396.20000000001</v>
      </c>
      <c r="AV38" s="173">
        <v>98547.199999999997</v>
      </c>
      <c r="AW38" s="174">
        <f t="shared" si="15"/>
        <v>98547.199999999997</v>
      </c>
      <c r="AX38" s="170">
        <v>4534.5</v>
      </c>
      <c r="AY38" s="175">
        <v>3024.5</v>
      </c>
      <c r="AZ38" s="171">
        <f t="shared" si="16"/>
        <v>3024.5</v>
      </c>
      <c r="BA38" s="176">
        <v>27648.7</v>
      </c>
      <c r="BB38" s="170">
        <v>17970</v>
      </c>
      <c r="BC38" s="170">
        <v>17580</v>
      </c>
      <c r="BD38" s="170"/>
      <c r="BE38" s="170"/>
      <c r="BF38" s="170"/>
      <c r="BG38" s="164">
        <f t="shared" ref="BG38:BI54" si="45">BK38+BN38+BQ38+BT38</f>
        <v>7500</v>
      </c>
      <c r="BH38" s="164">
        <f t="shared" si="45"/>
        <v>5300</v>
      </c>
      <c r="BI38" s="164">
        <f t="shared" si="45"/>
        <v>4929.3950000000004</v>
      </c>
      <c r="BJ38" s="177">
        <f t="shared" si="19"/>
        <v>93.007452830188683</v>
      </c>
      <c r="BK38" s="167">
        <v>1500</v>
      </c>
      <c r="BL38" s="169">
        <v>1100</v>
      </c>
      <c r="BM38" s="27">
        <v>1212.702</v>
      </c>
      <c r="BN38" s="167"/>
      <c r="BO38" s="168"/>
      <c r="BP38" s="27"/>
      <c r="BQ38" s="167"/>
      <c r="BR38" s="171"/>
      <c r="BS38" s="171"/>
      <c r="BT38" s="167">
        <v>6000</v>
      </c>
      <c r="BU38" s="169">
        <v>4200</v>
      </c>
      <c r="BV38" s="27">
        <v>3716.6930000000002</v>
      </c>
      <c r="BW38" s="170"/>
      <c r="BX38" s="170"/>
      <c r="BY38" s="170"/>
      <c r="BZ38" s="167">
        <v>5342.9</v>
      </c>
      <c r="CA38" s="169">
        <v>3744</v>
      </c>
      <c r="CB38" s="27">
        <v>3740.03</v>
      </c>
      <c r="CC38" s="168"/>
      <c r="CD38" s="168"/>
      <c r="CE38" s="27"/>
      <c r="CF38" s="167">
        <v>11000</v>
      </c>
      <c r="CG38" s="169">
        <v>7700</v>
      </c>
      <c r="CH38" s="27">
        <v>7520</v>
      </c>
      <c r="CI38" s="187">
        <v>11000</v>
      </c>
      <c r="CJ38" s="170">
        <v>7700</v>
      </c>
      <c r="CK38" s="27">
        <v>7520</v>
      </c>
      <c r="CL38" s="167"/>
      <c r="CM38" s="169"/>
      <c r="CN38" s="27"/>
      <c r="CO38" s="167"/>
      <c r="CP38" s="169"/>
      <c r="CQ38" s="27"/>
      <c r="CR38" s="167"/>
      <c r="CS38" s="170"/>
      <c r="CT38" s="27"/>
      <c r="CU38" s="178">
        <v>2200</v>
      </c>
      <c r="CV38" s="169">
        <v>1500</v>
      </c>
      <c r="CW38" s="27">
        <v>1305.7</v>
      </c>
      <c r="CX38" s="171"/>
      <c r="CY38" s="162">
        <f t="shared" ref="CY38:CZ54" si="46">U38+Y38+AC38+AG38+AK38+AO38+AR38+AU38+AX38+BA38+BD38+BK38+BN38+BQ38+BT38+BW38+BZ38+CC38+CF38+CL38+CO38+CR38+CU38</f>
        <v>219322.30000000002</v>
      </c>
      <c r="CZ38" s="162">
        <f t="shared" si="46"/>
        <v>156485.70000000001</v>
      </c>
      <c r="DA38" s="162">
        <f t="shared" ref="DA38:DA54" si="47">W38+AA38+AE38+AI38+AM38+AQ38+AT38+AW38+AZ38+BC38+BF38+BM38+BP38+BS38+BV38+BY38+CB38+CE38+CH38+CN38+CQ38+CT38+CW38+CX38</f>
        <v>157505.66200000001</v>
      </c>
      <c r="DB38" s="170"/>
      <c r="DC38" s="170"/>
      <c r="DD38" s="170"/>
      <c r="DE38" s="170"/>
      <c r="DF38" s="170"/>
      <c r="DG38" s="170"/>
      <c r="DH38" s="170"/>
      <c r="DI38" s="170"/>
      <c r="DJ38" s="170"/>
      <c r="DK38" s="170">
        <v>2900</v>
      </c>
      <c r="DL38" s="170">
        <v>2900</v>
      </c>
      <c r="DM38" s="170">
        <v>2900</v>
      </c>
      <c r="DN38" s="170"/>
      <c r="DO38" s="170"/>
      <c r="DP38" s="170"/>
      <c r="DQ38" s="179"/>
      <c r="DR38" s="180"/>
      <c r="DS38" s="27"/>
      <c r="DT38" s="171"/>
      <c r="DU38" s="181">
        <f t="shared" ref="DU38:DV45" si="48">DB38+DE38+DH38+DK38+DN38+DQ38</f>
        <v>2900</v>
      </c>
      <c r="DV38" s="181">
        <f t="shared" si="48"/>
        <v>2900</v>
      </c>
      <c r="DW38" s="181">
        <f t="shared" ref="DW38:DW54" si="49">DD38+DG38+DJ38+DM38+DP38+DS38+DT38</f>
        <v>2900</v>
      </c>
    </row>
    <row r="39" spans="1:127" s="28" customFormat="1">
      <c r="A39" s="24">
        <v>28</v>
      </c>
      <c r="B39" s="25" t="s">
        <v>61</v>
      </c>
      <c r="C39" s="13">
        <v>24127.1</v>
      </c>
      <c r="D39" s="13"/>
      <c r="E39" s="162">
        <f t="shared" si="36"/>
        <v>50247.200000000004</v>
      </c>
      <c r="F39" s="162">
        <f t="shared" si="36"/>
        <v>36662</v>
      </c>
      <c r="G39" s="162">
        <f t="shared" si="36"/>
        <v>37025.701199999996</v>
      </c>
      <c r="H39" s="162">
        <f>G39/F39*100</f>
        <v>100.99203862309747</v>
      </c>
      <c r="I39" s="162">
        <f t="shared" si="37"/>
        <v>-13362.200000000004</v>
      </c>
      <c r="J39" s="162">
        <f t="shared" si="38"/>
        <v>-22407.478199999998</v>
      </c>
      <c r="K39" s="163">
        <v>36885</v>
      </c>
      <c r="L39" s="163">
        <v>14618.223</v>
      </c>
      <c r="M39" s="164">
        <f t="shared" si="39"/>
        <v>8918.2999999999993</v>
      </c>
      <c r="N39" s="164">
        <f t="shared" si="39"/>
        <v>5779.4</v>
      </c>
      <c r="O39" s="164">
        <f t="shared" si="39"/>
        <v>6143.1011999999992</v>
      </c>
      <c r="P39" s="164">
        <f t="shared" si="5"/>
        <v>106.29306156348409</v>
      </c>
      <c r="Q39" s="165">
        <f t="shared" si="40"/>
        <v>2972.3</v>
      </c>
      <c r="R39" s="165">
        <f t="shared" si="40"/>
        <v>2075</v>
      </c>
      <c r="S39" s="165">
        <f t="shared" si="40"/>
        <v>2628.0322000000001</v>
      </c>
      <c r="T39" s="166">
        <f t="shared" si="14"/>
        <v>126.65215421686749</v>
      </c>
      <c r="U39" s="167">
        <v>100</v>
      </c>
      <c r="V39" s="169">
        <v>75</v>
      </c>
      <c r="W39" s="27">
        <v>175.464</v>
      </c>
      <c r="X39" s="169">
        <f t="shared" si="41"/>
        <v>233.95200000000003</v>
      </c>
      <c r="Y39" s="167">
        <v>3896.6</v>
      </c>
      <c r="Z39" s="168">
        <v>2748.4</v>
      </c>
      <c r="AA39" s="27">
        <v>2748.3739999999998</v>
      </c>
      <c r="AB39" s="169">
        <f t="shared" si="42"/>
        <v>99.999053995051653</v>
      </c>
      <c r="AC39" s="167">
        <v>2872.3</v>
      </c>
      <c r="AD39" s="169">
        <v>2000</v>
      </c>
      <c r="AE39" s="27">
        <v>2452.5682000000002</v>
      </c>
      <c r="AF39" s="169">
        <f t="shared" si="43"/>
        <v>122.62841</v>
      </c>
      <c r="AG39" s="167">
        <v>192</v>
      </c>
      <c r="AH39" s="169">
        <v>144</v>
      </c>
      <c r="AI39" s="27">
        <v>138.69499999999999</v>
      </c>
      <c r="AJ39" s="169">
        <f>AI39*100/AH39</f>
        <v>96.315972222222229</v>
      </c>
      <c r="AK39" s="168"/>
      <c r="AL39" s="171"/>
      <c r="AM39" s="27"/>
      <c r="AN39" s="171"/>
      <c r="AO39" s="170"/>
      <c r="AP39" s="170"/>
      <c r="AQ39" s="170"/>
      <c r="AR39" s="170"/>
      <c r="AS39" s="170"/>
      <c r="AT39" s="171"/>
      <c r="AU39" s="182">
        <v>40170.1</v>
      </c>
      <c r="AV39" s="173">
        <v>30127.599999999999</v>
      </c>
      <c r="AW39" s="174">
        <f t="shared" si="15"/>
        <v>30127.599999999999</v>
      </c>
      <c r="AX39" s="170"/>
      <c r="AY39" s="183"/>
      <c r="AZ39" s="171"/>
      <c r="BA39" s="170">
        <v>1158.8</v>
      </c>
      <c r="BB39" s="170">
        <v>755</v>
      </c>
      <c r="BC39" s="170">
        <f t="shared" si="17"/>
        <v>755</v>
      </c>
      <c r="BD39" s="170"/>
      <c r="BE39" s="170"/>
      <c r="BF39" s="170"/>
      <c r="BG39" s="164">
        <f t="shared" si="45"/>
        <v>1857.4</v>
      </c>
      <c r="BH39" s="164">
        <f t="shared" si="45"/>
        <v>812</v>
      </c>
      <c r="BI39" s="164">
        <f t="shared" si="45"/>
        <v>628</v>
      </c>
      <c r="BJ39" s="177">
        <f t="shared" si="19"/>
        <v>77.339901477832512</v>
      </c>
      <c r="BK39" s="167">
        <v>1833.4</v>
      </c>
      <c r="BL39" s="169">
        <v>800</v>
      </c>
      <c r="BM39" s="27">
        <v>616</v>
      </c>
      <c r="BN39" s="167"/>
      <c r="BO39" s="168"/>
      <c r="BP39" s="27"/>
      <c r="BQ39" s="167"/>
      <c r="BR39" s="171"/>
      <c r="BS39" s="171"/>
      <c r="BT39" s="167">
        <v>24</v>
      </c>
      <c r="BU39" s="169">
        <v>12</v>
      </c>
      <c r="BV39" s="27">
        <v>12</v>
      </c>
      <c r="BW39" s="170"/>
      <c r="BX39" s="170"/>
      <c r="BY39" s="170"/>
      <c r="BZ39" s="171"/>
      <c r="CA39" s="171"/>
      <c r="CB39" s="27"/>
      <c r="CC39" s="168"/>
      <c r="CD39" s="168"/>
      <c r="CE39" s="27"/>
      <c r="CF39" s="167"/>
      <c r="CG39" s="169"/>
      <c r="CH39" s="27"/>
      <c r="CI39" s="167"/>
      <c r="CJ39" s="170"/>
      <c r="CK39" s="27"/>
      <c r="CL39" s="167"/>
      <c r="CM39" s="168"/>
      <c r="CN39" s="27"/>
      <c r="CO39" s="167"/>
      <c r="CP39" s="169"/>
      <c r="CQ39" s="27"/>
      <c r="CR39" s="167"/>
      <c r="CS39" s="170"/>
      <c r="CT39" s="27"/>
      <c r="CU39" s="178"/>
      <c r="CV39" s="169"/>
      <c r="CW39" s="27"/>
      <c r="CX39" s="171"/>
      <c r="CY39" s="162">
        <f t="shared" si="46"/>
        <v>50247.200000000004</v>
      </c>
      <c r="CZ39" s="162">
        <f t="shared" si="46"/>
        <v>36662</v>
      </c>
      <c r="DA39" s="162">
        <f t="shared" si="47"/>
        <v>37025.701199999996</v>
      </c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80"/>
      <c r="DR39" s="180"/>
      <c r="DS39" s="27"/>
      <c r="DT39" s="171"/>
      <c r="DU39" s="181">
        <f t="shared" si="48"/>
        <v>0</v>
      </c>
      <c r="DV39" s="181">
        <f t="shared" si="48"/>
        <v>0</v>
      </c>
      <c r="DW39" s="181">
        <f t="shared" si="49"/>
        <v>0</v>
      </c>
    </row>
    <row r="40" spans="1:127" s="28" customFormat="1">
      <c r="A40" s="24">
        <v>29</v>
      </c>
      <c r="B40" s="25" t="s">
        <v>62</v>
      </c>
      <c r="C40" s="13">
        <v>212.8</v>
      </c>
      <c r="D40" s="13"/>
      <c r="E40" s="162">
        <f t="shared" si="36"/>
        <v>14554.8</v>
      </c>
      <c r="F40" s="162">
        <f t="shared" si="36"/>
        <v>10710</v>
      </c>
      <c r="G40" s="162">
        <f t="shared" si="36"/>
        <v>10351.987999999999</v>
      </c>
      <c r="H40" s="162">
        <f t="shared" ref="H40:H73" si="50">G40/F40*100</f>
        <v>96.657217553688142</v>
      </c>
      <c r="I40" s="162">
        <f t="shared" si="37"/>
        <v>-5758.0999999999985</v>
      </c>
      <c r="J40" s="162">
        <f t="shared" si="38"/>
        <v>-6946.530999999999</v>
      </c>
      <c r="K40" s="163">
        <v>8796.7000000000007</v>
      </c>
      <c r="L40" s="163">
        <v>3405.4569999999999</v>
      </c>
      <c r="M40" s="164">
        <f t="shared" si="39"/>
        <v>932.6</v>
      </c>
      <c r="N40" s="164">
        <f t="shared" si="39"/>
        <v>705.1</v>
      </c>
      <c r="O40" s="164">
        <f t="shared" si="39"/>
        <v>347.08800000000002</v>
      </c>
      <c r="P40" s="164">
        <f t="shared" si="5"/>
        <v>49.225358105233305</v>
      </c>
      <c r="Q40" s="165">
        <f t="shared" si="40"/>
        <v>886.7</v>
      </c>
      <c r="R40" s="165">
        <f t="shared" si="40"/>
        <v>677</v>
      </c>
      <c r="S40" s="165">
        <f t="shared" si="40"/>
        <v>318.94</v>
      </c>
      <c r="T40" s="166">
        <f t="shared" si="14"/>
        <v>47.11078286558346</v>
      </c>
      <c r="U40" s="167">
        <v>35.6</v>
      </c>
      <c r="V40" s="169">
        <v>27</v>
      </c>
      <c r="W40" s="27">
        <v>0.65400000000000003</v>
      </c>
      <c r="X40" s="169">
        <f t="shared" si="41"/>
        <v>2.4222222222222225</v>
      </c>
      <c r="Y40" s="167">
        <v>45.9</v>
      </c>
      <c r="Z40" s="169">
        <v>28.1</v>
      </c>
      <c r="AA40" s="27">
        <v>28.148</v>
      </c>
      <c r="AB40" s="169">
        <f t="shared" si="42"/>
        <v>100.17081850533808</v>
      </c>
      <c r="AC40" s="167">
        <v>851.1</v>
      </c>
      <c r="AD40" s="169">
        <v>650</v>
      </c>
      <c r="AE40" s="27">
        <v>318.286</v>
      </c>
      <c r="AF40" s="169">
        <f t="shared" si="43"/>
        <v>48.967076923076924</v>
      </c>
      <c r="AG40" s="167"/>
      <c r="AH40" s="169"/>
      <c r="AI40" s="27"/>
      <c r="AJ40" s="169"/>
      <c r="AK40" s="168"/>
      <c r="AL40" s="171"/>
      <c r="AM40" s="27"/>
      <c r="AN40" s="171"/>
      <c r="AO40" s="170"/>
      <c r="AP40" s="170"/>
      <c r="AQ40" s="170"/>
      <c r="AR40" s="170"/>
      <c r="AS40" s="170"/>
      <c r="AT40" s="171"/>
      <c r="AU40" s="182">
        <v>11499.8</v>
      </c>
      <c r="AV40" s="173">
        <v>8624.9</v>
      </c>
      <c r="AW40" s="174">
        <f t="shared" si="15"/>
        <v>8624.9</v>
      </c>
      <c r="AX40" s="170"/>
      <c r="AY40" s="183"/>
      <c r="AZ40" s="171"/>
      <c r="BA40" s="173">
        <v>2122.4</v>
      </c>
      <c r="BB40" s="170">
        <v>1380</v>
      </c>
      <c r="BC40" s="170">
        <f t="shared" si="17"/>
        <v>1380</v>
      </c>
      <c r="BD40" s="170"/>
      <c r="BE40" s="170"/>
      <c r="BF40" s="170"/>
      <c r="BG40" s="164">
        <f t="shared" si="45"/>
        <v>0</v>
      </c>
      <c r="BH40" s="164">
        <f t="shared" si="45"/>
        <v>0</v>
      </c>
      <c r="BI40" s="164">
        <f t="shared" si="45"/>
        <v>0</v>
      </c>
      <c r="BJ40" s="177">
        <v>0</v>
      </c>
      <c r="BK40" s="167"/>
      <c r="BL40" s="169"/>
      <c r="BM40" s="27"/>
      <c r="BN40" s="167"/>
      <c r="BO40" s="168"/>
      <c r="BP40" s="27"/>
      <c r="BQ40" s="167"/>
      <c r="BR40" s="171"/>
      <c r="BS40" s="171"/>
      <c r="BT40" s="167"/>
      <c r="BU40" s="169"/>
      <c r="BV40" s="27"/>
      <c r="BW40" s="170"/>
      <c r="BX40" s="170"/>
      <c r="BY40" s="170"/>
      <c r="BZ40" s="171"/>
      <c r="CA40" s="171"/>
      <c r="CB40" s="27"/>
      <c r="CC40" s="168"/>
      <c r="CD40" s="168"/>
      <c r="CE40" s="27"/>
      <c r="CF40" s="167"/>
      <c r="CG40" s="169"/>
      <c r="CH40" s="27"/>
      <c r="CI40" s="167"/>
      <c r="CJ40" s="170"/>
      <c r="CK40" s="27"/>
      <c r="CL40" s="167"/>
      <c r="CM40" s="168"/>
      <c r="CN40" s="27"/>
      <c r="CO40" s="167"/>
      <c r="CP40" s="169"/>
      <c r="CQ40" s="27"/>
      <c r="CR40" s="167"/>
      <c r="CS40" s="170"/>
      <c r="CT40" s="27"/>
      <c r="CU40" s="178"/>
      <c r="CV40" s="169"/>
      <c r="CW40" s="27"/>
      <c r="CX40" s="171"/>
      <c r="CY40" s="162">
        <f t="shared" si="46"/>
        <v>14554.8</v>
      </c>
      <c r="CZ40" s="162">
        <f t="shared" si="46"/>
        <v>10710</v>
      </c>
      <c r="DA40" s="162">
        <f t="shared" si="47"/>
        <v>10351.987999999999</v>
      </c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80"/>
      <c r="DR40" s="180"/>
      <c r="DS40" s="27"/>
      <c r="DT40" s="171"/>
      <c r="DU40" s="181">
        <f t="shared" si="48"/>
        <v>0</v>
      </c>
      <c r="DV40" s="181">
        <f t="shared" si="48"/>
        <v>0</v>
      </c>
      <c r="DW40" s="181">
        <f t="shared" si="49"/>
        <v>0</v>
      </c>
    </row>
    <row r="41" spans="1:127" s="28" customFormat="1">
      <c r="A41" s="24">
        <v>30</v>
      </c>
      <c r="B41" s="25" t="s">
        <v>63</v>
      </c>
      <c r="C41" s="16">
        <v>14247.9</v>
      </c>
      <c r="D41" s="16"/>
      <c r="E41" s="162">
        <f t="shared" si="36"/>
        <v>71050.000000000015</v>
      </c>
      <c r="F41" s="162">
        <f t="shared" si="36"/>
        <v>52836.6</v>
      </c>
      <c r="G41" s="162">
        <f t="shared" si="36"/>
        <v>50344.447</v>
      </c>
      <c r="H41" s="162">
        <f t="shared" si="50"/>
        <v>95.283282800180174</v>
      </c>
      <c r="I41" s="162">
        <f t="shared" si="37"/>
        <v>-24092.100000000013</v>
      </c>
      <c r="J41" s="162">
        <f t="shared" si="38"/>
        <v>-33378.126000000004</v>
      </c>
      <c r="K41" s="171">
        <v>46957.9</v>
      </c>
      <c r="L41" s="171">
        <v>16966.321</v>
      </c>
      <c r="M41" s="164">
        <f t="shared" si="39"/>
        <v>13458.800000000001</v>
      </c>
      <c r="N41" s="164">
        <f t="shared" si="39"/>
        <v>10146.200000000001</v>
      </c>
      <c r="O41" s="164">
        <f t="shared" si="39"/>
        <v>7660.0470000000005</v>
      </c>
      <c r="P41" s="164">
        <f t="shared" si="5"/>
        <v>75.496708127180625</v>
      </c>
      <c r="Q41" s="165">
        <f t="shared" si="40"/>
        <v>2616</v>
      </c>
      <c r="R41" s="165">
        <f t="shared" si="40"/>
        <v>1962</v>
      </c>
      <c r="S41" s="165">
        <f t="shared" si="40"/>
        <v>2179.6170000000002</v>
      </c>
      <c r="T41" s="166">
        <f t="shared" si="14"/>
        <v>111.0915902140673</v>
      </c>
      <c r="U41" s="167">
        <v>116</v>
      </c>
      <c r="V41" s="169">
        <v>87</v>
      </c>
      <c r="W41" s="27">
        <v>22.489000000000001</v>
      </c>
      <c r="X41" s="169">
        <f t="shared" si="41"/>
        <v>25.849425287356322</v>
      </c>
      <c r="Y41" s="167">
        <v>5893.2</v>
      </c>
      <c r="Z41" s="169">
        <v>4191.6000000000004</v>
      </c>
      <c r="AA41" s="27">
        <v>4274.7780000000002</v>
      </c>
      <c r="AB41" s="169">
        <f t="shared" si="42"/>
        <v>101.98439736616089</v>
      </c>
      <c r="AC41" s="167">
        <v>2500</v>
      </c>
      <c r="AD41" s="169">
        <v>1875</v>
      </c>
      <c r="AE41" s="27">
        <v>2157.1280000000002</v>
      </c>
      <c r="AF41" s="169">
        <f t="shared" si="43"/>
        <v>115.04682666666668</v>
      </c>
      <c r="AG41" s="167">
        <v>394</v>
      </c>
      <c r="AH41" s="169">
        <v>296</v>
      </c>
      <c r="AI41" s="27">
        <v>0</v>
      </c>
      <c r="AJ41" s="169">
        <f t="shared" ref="AJ41:AJ54" si="51">AI41*100/AH41</f>
        <v>0</v>
      </c>
      <c r="AK41" s="168"/>
      <c r="AL41" s="171"/>
      <c r="AM41" s="27"/>
      <c r="AN41" s="171"/>
      <c r="AO41" s="171"/>
      <c r="AP41" s="171"/>
      <c r="AQ41" s="171"/>
      <c r="AR41" s="171"/>
      <c r="AS41" s="171"/>
      <c r="AT41" s="171"/>
      <c r="AU41" s="182">
        <v>50805.9</v>
      </c>
      <c r="AV41" s="173">
        <v>38104.400000000001</v>
      </c>
      <c r="AW41" s="174">
        <f t="shared" si="15"/>
        <v>38104.400000000001</v>
      </c>
      <c r="AX41" s="171"/>
      <c r="AY41" s="171"/>
      <c r="AZ41" s="171"/>
      <c r="BA41" s="171">
        <v>6285.3</v>
      </c>
      <c r="BB41" s="171">
        <v>4086</v>
      </c>
      <c r="BC41" s="170">
        <f t="shared" si="17"/>
        <v>4086</v>
      </c>
      <c r="BD41" s="170"/>
      <c r="BE41" s="170"/>
      <c r="BF41" s="171"/>
      <c r="BG41" s="164">
        <f t="shared" si="45"/>
        <v>1636</v>
      </c>
      <c r="BH41" s="164">
        <f t="shared" si="45"/>
        <v>1227</v>
      </c>
      <c r="BI41" s="164">
        <f t="shared" si="45"/>
        <v>371.98200000000003</v>
      </c>
      <c r="BJ41" s="177">
        <f t="shared" si="19"/>
        <v>30.316381418092913</v>
      </c>
      <c r="BK41" s="167">
        <v>1636</v>
      </c>
      <c r="BL41" s="169">
        <v>1227</v>
      </c>
      <c r="BM41" s="27">
        <v>371.98200000000003</v>
      </c>
      <c r="BN41" s="167"/>
      <c r="BO41" s="168"/>
      <c r="BP41" s="27"/>
      <c r="BQ41" s="167"/>
      <c r="BR41" s="171"/>
      <c r="BS41" s="171"/>
      <c r="BT41" s="167"/>
      <c r="BU41" s="169"/>
      <c r="BV41" s="27"/>
      <c r="BW41" s="171"/>
      <c r="BX41" s="171"/>
      <c r="BY41" s="171"/>
      <c r="BZ41" s="171"/>
      <c r="CA41" s="171"/>
      <c r="CB41" s="27"/>
      <c r="CC41" s="168">
        <v>1800</v>
      </c>
      <c r="CD41" s="168">
        <v>1350</v>
      </c>
      <c r="CE41" s="27">
        <v>0</v>
      </c>
      <c r="CF41" s="167"/>
      <c r="CG41" s="169"/>
      <c r="CH41" s="27">
        <v>1</v>
      </c>
      <c r="CI41" s="167"/>
      <c r="CJ41" s="171"/>
      <c r="CK41" s="27"/>
      <c r="CL41" s="167"/>
      <c r="CM41" s="168"/>
      <c r="CN41" s="27"/>
      <c r="CO41" s="167"/>
      <c r="CP41" s="169"/>
      <c r="CQ41" s="27"/>
      <c r="CR41" s="167"/>
      <c r="CS41" s="171"/>
      <c r="CT41" s="27"/>
      <c r="CU41" s="178">
        <v>1119.5999999999999</v>
      </c>
      <c r="CV41" s="167">
        <v>1119.5999999999999</v>
      </c>
      <c r="CW41" s="27">
        <v>832.67</v>
      </c>
      <c r="CX41" s="171">
        <v>-6</v>
      </c>
      <c r="CY41" s="162">
        <f t="shared" si="46"/>
        <v>70550.000000000015</v>
      </c>
      <c r="CZ41" s="162">
        <f t="shared" si="46"/>
        <v>52336.6</v>
      </c>
      <c r="DA41" s="162">
        <f t="shared" si="47"/>
        <v>49844.447</v>
      </c>
      <c r="DB41" s="171"/>
      <c r="DC41" s="171"/>
      <c r="DD41" s="171"/>
      <c r="DE41" s="171"/>
      <c r="DF41" s="171"/>
      <c r="DG41" s="171"/>
      <c r="DH41" s="171"/>
      <c r="DI41" s="171"/>
      <c r="DJ41" s="171"/>
      <c r="DK41" s="171">
        <v>500</v>
      </c>
      <c r="DL41" s="171">
        <v>500</v>
      </c>
      <c r="DM41" s="171">
        <v>500</v>
      </c>
      <c r="DN41" s="171"/>
      <c r="DO41" s="171"/>
      <c r="DP41" s="171"/>
      <c r="DQ41" s="171"/>
      <c r="DR41" s="171"/>
      <c r="DS41" s="27"/>
      <c r="DT41" s="171"/>
      <c r="DU41" s="181">
        <f t="shared" si="48"/>
        <v>500</v>
      </c>
      <c r="DV41" s="181">
        <f t="shared" si="48"/>
        <v>500</v>
      </c>
      <c r="DW41" s="181">
        <f t="shared" si="49"/>
        <v>500</v>
      </c>
    </row>
    <row r="42" spans="1:127" s="28" customFormat="1">
      <c r="A42" s="24">
        <v>31</v>
      </c>
      <c r="B42" s="25" t="s">
        <v>64</v>
      </c>
      <c r="C42" s="16">
        <v>7091.7</v>
      </c>
      <c r="D42" s="16"/>
      <c r="E42" s="162">
        <f t="shared" si="36"/>
        <v>34108.5</v>
      </c>
      <c r="F42" s="162">
        <f t="shared" si="36"/>
        <v>25655.399999999998</v>
      </c>
      <c r="G42" s="162">
        <f t="shared" si="36"/>
        <v>24486.346999999998</v>
      </c>
      <c r="H42" s="162">
        <f t="shared" si="50"/>
        <v>95.443247815274759</v>
      </c>
      <c r="I42" s="162">
        <f t="shared" si="37"/>
        <v>-9487.9000000000015</v>
      </c>
      <c r="J42" s="162">
        <f t="shared" si="38"/>
        <v>-14072.439999999999</v>
      </c>
      <c r="K42" s="171">
        <v>24620.6</v>
      </c>
      <c r="L42" s="171">
        <v>10413.906999999999</v>
      </c>
      <c r="M42" s="164">
        <f t="shared" si="39"/>
        <v>7472.1</v>
      </c>
      <c r="N42" s="164">
        <f t="shared" si="39"/>
        <v>5697.8</v>
      </c>
      <c r="O42" s="164">
        <f t="shared" si="39"/>
        <v>4528.7470000000003</v>
      </c>
      <c r="P42" s="164">
        <f t="shared" si="5"/>
        <v>79.482379163887813</v>
      </c>
      <c r="Q42" s="165">
        <f t="shared" si="40"/>
        <v>2023.4</v>
      </c>
      <c r="R42" s="165">
        <f t="shared" si="40"/>
        <v>1500</v>
      </c>
      <c r="S42" s="165">
        <f t="shared" si="40"/>
        <v>1464.558</v>
      </c>
      <c r="T42" s="166">
        <f t="shared" si="14"/>
        <v>97.637200000000007</v>
      </c>
      <c r="U42" s="167"/>
      <c r="V42" s="169"/>
      <c r="W42" s="27">
        <v>2.8479999999999999</v>
      </c>
      <c r="X42" s="169"/>
      <c r="Y42" s="167">
        <v>3363.7</v>
      </c>
      <c r="Z42" s="169">
        <v>2593.6</v>
      </c>
      <c r="AA42" s="27">
        <v>1644.9760000000001</v>
      </c>
      <c r="AB42" s="169">
        <f t="shared" si="42"/>
        <v>63.424429364589763</v>
      </c>
      <c r="AC42" s="167">
        <v>2023.4</v>
      </c>
      <c r="AD42" s="169">
        <v>1500</v>
      </c>
      <c r="AE42" s="27">
        <v>1461.71</v>
      </c>
      <c r="AF42" s="169">
        <f t="shared" si="43"/>
        <v>97.447333333333333</v>
      </c>
      <c r="AG42" s="167">
        <v>172</v>
      </c>
      <c r="AH42" s="169">
        <v>122</v>
      </c>
      <c r="AI42" s="27">
        <v>57</v>
      </c>
      <c r="AJ42" s="169">
        <f t="shared" si="51"/>
        <v>46.721311475409834</v>
      </c>
      <c r="AK42" s="168"/>
      <c r="AL42" s="171"/>
      <c r="AM42" s="27"/>
      <c r="AN42" s="171"/>
      <c r="AO42" s="171"/>
      <c r="AP42" s="171"/>
      <c r="AQ42" s="171"/>
      <c r="AR42" s="171"/>
      <c r="AS42" s="171"/>
      <c r="AT42" s="171"/>
      <c r="AU42" s="182">
        <v>26423.4</v>
      </c>
      <c r="AV42" s="173">
        <v>19817.599999999999</v>
      </c>
      <c r="AW42" s="174">
        <f t="shared" si="15"/>
        <v>19817.599999999999</v>
      </c>
      <c r="AX42" s="171"/>
      <c r="AY42" s="184"/>
      <c r="AZ42" s="171"/>
      <c r="BA42" s="171">
        <v>213</v>
      </c>
      <c r="BB42" s="171">
        <v>140</v>
      </c>
      <c r="BC42" s="170">
        <f t="shared" si="17"/>
        <v>140</v>
      </c>
      <c r="BD42" s="170"/>
      <c r="BE42" s="170"/>
      <c r="BF42" s="171"/>
      <c r="BG42" s="164">
        <f t="shared" si="45"/>
        <v>670</v>
      </c>
      <c r="BH42" s="164">
        <f t="shared" si="45"/>
        <v>550</v>
      </c>
      <c r="BI42" s="164">
        <f t="shared" si="45"/>
        <v>430</v>
      </c>
      <c r="BJ42" s="177">
        <f t="shared" si="19"/>
        <v>78.181818181818187</v>
      </c>
      <c r="BK42" s="167">
        <v>670</v>
      </c>
      <c r="BL42" s="169">
        <v>550</v>
      </c>
      <c r="BM42" s="27">
        <v>430</v>
      </c>
      <c r="BN42" s="167"/>
      <c r="BO42" s="168"/>
      <c r="BP42" s="27"/>
      <c r="BQ42" s="167"/>
      <c r="BR42" s="171"/>
      <c r="BS42" s="171"/>
      <c r="BT42" s="167"/>
      <c r="BU42" s="169"/>
      <c r="BV42" s="27"/>
      <c r="BW42" s="171"/>
      <c r="BX42" s="171"/>
      <c r="BY42" s="171"/>
      <c r="BZ42" s="171"/>
      <c r="CA42" s="171"/>
      <c r="CB42" s="27"/>
      <c r="CC42" s="168"/>
      <c r="CD42" s="168"/>
      <c r="CE42" s="27"/>
      <c r="CF42" s="167"/>
      <c r="CG42" s="169"/>
      <c r="CH42" s="27"/>
      <c r="CI42" s="167"/>
      <c r="CJ42" s="171"/>
      <c r="CK42" s="27"/>
      <c r="CL42" s="167"/>
      <c r="CM42" s="168"/>
      <c r="CN42" s="27"/>
      <c r="CO42" s="167"/>
      <c r="CP42" s="169"/>
      <c r="CQ42" s="27"/>
      <c r="CR42" s="167"/>
      <c r="CS42" s="171"/>
      <c r="CT42" s="27"/>
      <c r="CU42" s="178">
        <v>1243</v>
      </c>
      <c r="CV42" s="168">
        <v>932.2</v>
      </c>
      <c r="CW42" s="27">
        <v>932.21299999999997</v>
      </c>
      <c r="CX42" s="171"/>
      <c r="CY42" s="162">
        <f t="shared" si="46"/>
        <v>34108.5</v>
      </c>
      <c r="CZ42" s="162">
        <f t="shared" si="46"/>
        <v>25655.399999999998</v>
      </c>
      <c r="DA42" s="162">
        <f t="shared" si="47"/>
        <v>24486.346999999998</v>
      </c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80"/>
      <c r="DR42" s="180"/>
      <c r="DS42" s="27"/>
      <c r="DT42" s="171"/>
      <c r="DU42" s="181">
        <f t="shared" si="48"/>
        <v>0</v>
      </c>
      <c r="DV42" s="181">
        <f t="shared" si="48"/>
        <v>0</v>
      </c>
      <c r="DW42" s="181">
        <f t="shared" si="49"/>
        <v>0</v>
      </c>
    </row>
    <row r="43" spans="1:127" s="28" customFormat="1">
      <c r="A43" s="24">
        <v>32</v>
      </c>
      <c r="B43" s="25" t="s">
        <v>65</v>
      </c>
      <c r="C43" s="34">
        <v>33.200000000000003</v>
      </c>
      <c r="D43" s="16"/>
      <c r="E43" s="162">
        <f t="shared" si="36"/>
        <v>11087.1</v>
      </c>
      <c r="F43" s="162">
        <f t="shared" si="36"/>
        <v>8596.5999999999985</v>
      </c>
      <c r="G43" s="162">
        <f t="shared" si="36"/>
        <v>8261.0740000000005</v>
      </c>
      <c r="H43" s="162">
        <f t="shared" si="50"/>
        <v>96.096991833980894</v>
      </c>
      <c r="I43" s="162">
        <f t="shared" si="37"/>
        <v>-6174.9000000000005</v>
      </c>
      <c r="J43" s="162">
        <f t="shared" si="38"/>
        <v>-6583.7420000000002</v>
      </c>
      <c r="K43" s="171">
        <v>4912.2</v>
      </c>
      <c r="L43" s="171">
        <v>1677.3320000000001</v>
      </c>
      <c r="M43" s="164">
        <f t="shared" si="39"/>
        <v>5407.3</v>
      </c>
      <c r="N43" s="164">
        <f t="shared" si="39"/>
        <v>4388.5</v>
      </c>
      <c r="O43" s="164">
        <f t="shared" si="39"/>
        <v>4052.9740000000002</v>
      </c>
      <c r="P43" s="164">
        <f t="shared" si="5"/>
        <v>92.354426341574566</v>
      </c>
      <c r="Q43" s="165">
        <f t="shared" si="40"/>
        <v>236.5</v>
      </c>
      <c r="R43" s="165">
        <f t="shared" si="40"/>
        <v>184.8</v>
      </c>
      <c r="S43" s="165">
        <f t="shared" si="40"/>
        <v>191.70400000000001</v>
      </c>
      <c r="T43" s="166">
        <f t="shared" si="14"/>
        <v>103.73593073593072</v>
      </c>
      <c r="U43" s="167">
        <v>6.4</v>
      </c>
      <c r="V43" s="169">
        <v>4.8</v>
      </c>
      <c r="W43" s="27">
        <v>1.3240000000000001</v>
      </c>
      <c r="X43" s="169">
        <f t="shared" si="41"/>
        <v>27.583333333333336</v>
      </c>
      <c r="Y43" s="167">
        <v>524.5</v>
      </c>
      <c r="Z43" s="168">
        <v>360</v>
      </c>
      <c r="AA43" s="27">
        <v>269.25</v>
      </c>
      <c r="AB43" s="169">
        <f t="shared" si="42"/>
        <v>74.791666666666671</v>
      </c>
      <c r="AC43" s="167">
        <v>230.1</v>
      </c>
      <c r="AD43" s="169">
        <v>180</v>
      </c>
      <c r="AE43" s="27">
        <v>190.38</v>
      </c>
      <c r="AF43" s="169">
        <f t="shared" si="43"/>
        <v>105.76666666666667</v>
      </c>
      <c r="AG43" s="167">
        <v>18</v>
      </c>
      <c r="AH43" s="169">
        <v>13.5</v>
      </c>
      <c r="AI43" s="27">
        <v>15</v>
      </c>
      <c r="AJ43" s="169">
        <f t="shared" si="51"/>
        <v>111.11111111111111</v>
      </c>
      <c r="AK43" s="168"/>
      <c r="AL43" s="171"/>
      <c r="AM43" s="27"/>
      <c r="AN43" s="171"/>
      <c r="AO43" s="171"/>
      <c r="AP43" s="171"/>
      <c r="AQ43" s="171"/>
      <c r="AR43" s="171"/>
      <c r="AS43" s="171"/>
      <c r="AT43" s="171"/>
      <c r="AU43" s="182">
        <v>5157.5</v>
      </c>
      <c r="AV43" s="173">
        <v>3868.1</v>
      </c>
      <c r="AW43" s="174">
        <f t="shared" si="15"/>
        <v>3868.1</v>
      </c>
      <c r="AX43" s="171"/>
      <c r="AY43" s="184"/>
      <c r="AZ43" s="171"/>
      <c r="BA43" s="176">
        <v>522.29999999999995</v>
      </c>
      <c r="BB43" s="171">
        <v>340</v>
      </c>
      <c r="BC43" s="170">
        <f t="shared" si="17"/>
        <v>340</v>
      </c>
      <c r="BD43" s="170"/>
      <c r="BE43" s="170"/>
      <c r="BF43" s="171"/>
      <c r="BG43" s="164">
        <f t="shared" si="45"/>
        <v>300</v>
      </c>
      <c r="BH43" s="164">
        <f t="shared" si="45"/>
        <v>259.2</v>
      </c>
      <c r="BI43" s="164">
        <f t="shared" si="45"/>
        <v>7.85</v>
      </c>
      <c r="BJ43" s="177">
        <f t="shared" si="19"/>
        <v>3.0285493827160495</v>
      </c>
      <c r="BK43" s="167">
        <v>300</v>
      </c>
      <c r="BL43" s="169">
        <v>259.2</v>
      </c>
      <c r="BM43" s="27">
        <v>7.85</v>
      </c>
      <c r="BN43" s="167"/>
      <c r="BO43" s="168"/>
      <c r="BP43" s="27"/>
      <c r="BQ43" s="167"/>
      <c r="BR43" s="171"/>
      <c r="BS43" s="171"/>
      <c r="BT43" s="167"/>
      <c r="BU43" s="169"/>
      <c r="BV43" s="27"/>
      <c r="BW43" s="171"/>
      <c r="BX43" s="171"/>
      <c r="BY43" s="171"/>
      <c r="BZ43" s="171"/>
      <c r="CA43" s="171"/>
      <c r="CB43" s="27"/>
      <c r="CC43" s="168"/>
      <c r="CD43" s="168"/>
      <c r="CE43" s="27"/>
      <c r="CF43" s="167">
        <v>2.5</v>
      </c>
      <c r="CG43" s="169">
        <v>1.8</v>
      </c>
      <c r="CH43" s="27">
        <v>0</v>
      </c>
      <c r="CI43" s="167"/>
      <c r="CJ43" s="171"/>
      <c r="CK43" s="27"/>
      <c r="CL43" s="167"/>
      <c r="CM43" s="168"/>
      <c r="CN43" s="27"/>
      <c r="CO43" s="167"/>
      <c r="CP43" s="169"/>
      <c r="CQ43" s="27"/>
      <c r="CR43" s="167"/>
      <c r="CS43" s="171"/>
      <c r="CT43" s="27"/>
      <c r="CU43" s="178">
        <v>4325.8</v>
      </c>
      <c r="CV43" s="168">
        <v>3569.2</v>
      </c>
      <c r="CW43" s="27">
        <v>3569.17</v>
      </c>
      <c r="CX43" s="171"/>
      <c r="CY43" s="162">
        <f t="shared" si="46"/>
        <v>11087.1</v>
      </c>
      <c r="CZ43" s="162">
        <f t="shared" si="46"/>
        <v>8596.5999999999985</v>
      </c>
      <c r="DA43" s="162">
        <f t="shared" si="47"/>
        <v>8261.0740000000005</v>
      </c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9"/>
      <c r="DR43" s="180"/>
      <c r="DS43" s="27"/>
      <c r="DT43" s="171"/>
      <c r="DU43" s="181">
        <f t="shared" si="48"/>
        <v>0</v>
      </c>
      <c r="DV43" s="181">
        <f t="shared" si="48"/>
        <v>0</v>
      </c>
      <c r="DW43" s="181">
        <f t="shared" si="49"/>
        <v>0</v>
      </c>
    </row>
    <row r="44" spans="1:127" s="28" customFormat="1">
      <c r="A44" s="24">
        <v>33</v>
      </c>
      <c r="B44" s="25" t="s">
        <v>66</v>
      </c>
      <c r="C44" s="34">
        <v>5490</v>
      </c>
      <c r="D44" s="16"/>
      <c r="E44" s="162">
        <f t="shared" si="36"/>
        <v>40043.199999999997</v>
      </c>
      <c r="F44" s="162">
        <f t="shared" si="36"/>
        <v>29501.599999999999</v>
      </c>
      <c r="G44" s="162">
        <f t="shared" si="36"/>
        <v>29163.964</v>
      </c>
      <c r="H44" s="162">
        <f t="shared" si="50"/>
        <v>98.855533259213075</v>
      </c>
      <c r="I44" s="162">
        <f t="shared" si="37"/>
        <v>-12643.199999999997</v>
      </c>
      <c r="J44" s="162">
        <f t="shared" si="38"/>
        <v>-18067.328999999998</v>
      </c>
      <c r="K44" s="171">
        <v>27400</v>
      </c>
      <c r="L44" s="171">
        <v>11096.635</v>
      </c>
      <c r="M44" s="164">
        <f t="shared" si="39"/>
        <v>6009</v>
      </c>
      <c r="N44" s="164">
        <f t="shared" si="39"/>
        <v>4355.6000000000004</v>
      </c>
      <c r="O44" s="164">
        <f t="shared" si="39"/>
        <v>4017.9639999999999</v>
      </c>
      <c r="P44" s="164">
        <f t="shared" si="5"/>
        <v>92.248232160896308</v>
      </c>
      <c r="Q44" s="165">
        <f t="shared" si="40"/>
        <v>2562</v>
      </c>
      <c r="R44" s="165">
        <f t="shared" si="40"/>
        <v>1921.5</v>
      </c>
      <c r="S44" s="165">
        <f t="shared" si="40"/>
        <v>1723.704</v>
      </c>
      <c r="T44" s="166">
        <f t="shared" si="14"/>
        <v>89.706167056986729</v>
      </c>
      <c r="U44" s="167"/>
      <c r="V44" s="169"/>
      <c r="W44" s="27">
        <v>0.35799999999999998</v>
      </c>
      <c r="X44" s="169"/>
      <c r="Y44" s="167">
        <v>3027</v>
      </c>
      <c r="Z44" s="169">
        <v>2119.1</v>
      </c>
      <c r="AA44" s="27">
        <v>2119.12</v>
      </c>
      <c r="AB44" s="169">
        <f t="shared" si="42"/>
        <v>100.00094379689492</v>
      </c>
      <c r="AC44" s="167">
        <v>2562</v>
      </c>
      <c r="AD44" s="169">
        <v>1921.5</v>
      </c>
      <c r="AE44" s="27">
        <v>1723.346</v>
      </c>
      <c r="AF44" s="169">
        <f t="shared" si="43"/>
        <v>89.687535779339058</v>
      </c>
      <c r="AG44" s="167">
        <v>80</v>
      </c>
      <c r="AH44" s="169">
        <v>60</v>
      </c>
      <c r="AI44" s="27">
        <v>0</v>
      </c>
      <c r="AJ44" s="169">
        <f t="shared" si="51"/>
        <v>0</v>
      </c>
      <c r="AK44" s="168"/>
      <c r="AL44" s="171"/>
      <c r="AM44" s="27"/>
      <c r="AN44" s="171"/>
      <c r="AO44" s="171"/>
      <c r="AP44" s="171"/>
      <c r="AQ44" s="171"/>
      <c r="AR44" s="171"/>
      <c r="AS44" s="171"/>
      <c r="AT44" s="171"/>
      <c r="AU44" s="182">
        <v>30230.6</v>
      </c>
      <c r="AV44" s="173">
        <v>22673</v>
      </c>
      <c r="AW44" s="174">
        <f t="shared" si="15"/>
        <v>22673</v>
      </c>
      <c r="AX44" s="171"/>
      <c r="AY44" s="184"/>
      <c r="AZ44" s="171"/>
      <c r="BA44" s="176">
        <v>3803.6</v>
      </c>
      <c r="BB44" s="171">
        <v>2473</v>
      </c>
      <c r="BC44" s="170">
        <f t="shared" si="17"/>
        <v>2473</v>
      </c>
      <c r="BD44" s="170"/>
      <c r="BE44" s="170"/>
      <c r="BF44" s="171"/>
      <c r="BG44" s="164">
        <f t="shared" si="45"/>
        <v>340</v>
      </c>
      <c r="BH44" s="164">
        <f t="shared" si="45"/>
        <v>255</v>
      </c>
      <c r="BI44" s="164">
        <f t="shared" si="45"/>
        <v>161.88999999999999</v>
      </c>
      <c r="BJ44" s="177">
        <f t="shared" si="19"/>
        <v>63.48627450980392</v>
      </c>
      <c r="BK44" s="167">
        <v>300</v>
      </c>
      <c r="BL44" s="169">
        <v>225</v>
      </c>
      <c r="BM44" s="27">
        <v>161.88999999999999</v>
      </c>
      <c r="BN44" s="167"/>
      <c r="BO44" s="168"/>
      <c r="BP44" s="27"/>
      <c r="BQ44" s="167"/>
      <c r="BR44" s="171"/>
      <c r="BS44" s="171"/>
      <c r="BT44" s="167">
        <v>40</v>
      </c>
      <c r="BU44" s="169">
        <v>30</v>
      </c>
      <c r="BV44" s="27">
        <v>0</v>
      </c>
      <c r="BW44" s="171"/>
      <c r="BX44" s="171"/>
      <c r="BY44" s="171"/>
      <c r="BZ44" s="171"/>
      <c r="CA44" s="171"/>
      <c r="CB44" s="27"/>
      <c r="CC44" s="168"/>
      <c r="CD44" s="168"/>
      <c r="CE44" s="27"/>
      <c r="CF44" s="167"/>
      <c r="CG44" s="169"/>
      <c r="CH44" s="27">
        <v>13.25</v>
      </c>
      <c r="CI44" s="167"/>
      <c r="CJ44" s="171"/>
      <c r="CK44" s="27"/>
      <c r="CL44" s="167"/>
      <c r="CM44" s="168"/>
      <c r="CN44" s="27"/>
      <c r="CO44" s="167"/>
      <c r="CP44" s="169"/>
      <c r="CQ44" s="27"/>
      <c r="CR44" s="167"/>
      <c r="CS44" s="171"/>
      <c r="CT44" s="27"/>
      <c r="CU44" s="178"/>
      <c r="CV44" s="168"/>
      <c r="CW44" s="27"/>
      <c r="CX44" s="171"/>
      <c r="CY44" s="162">
        <f t="shared" si="46"/>
        <v>40043.199999999997</v>
      </c>
      <c r="CZ44" s="162">
        <f t="shared" si="46"/>
        <v>29501.599999999999</v>
      </c>
      <c r="DA44" s="162">
        <f t="shared" si="47"/>
        <v>29163.964</v>
      </c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80"/>
      <c r="DR44" s="180"/>
      <c r="DS44" s="27"/>
      <c r="DT44" s="171"/>
      <c r="DU44" s="181">
        <f t="shared" si="48"/>
        <v>0</v>
      </c>
      <c r="DV44" s="181">
        <f t="shared" si="48"/>
        <v>0</v>
      </c>
      <c r="DW44" s="181">
        <f t="shared" si="49"/>
        <v>0</v>
      </c>
    </row>
    <row r="45" spans="1:127" s="28" customFormat="1">
      <c r="A45" s="24">
        <v>34</v>
      </c>
      <c r="B45" s="25" t="s">
        <v>67</v>
      </c>
      <c r="C45" s="16">
        <v>4437.6000000000004</v>
      </c>
      <c r="D45" s="16"/>
      <c r="E45" s="162">
        <f t="shared" si="36"/>
        <v>29319.739999999998</v>
      </c>
      <c r="F45" s="162">
        <f t="shared" si="36"/>
        <v>23047</v>
      </c>
      <c r="G45" s="162">
        <f t="shared" si="36"/>
        <v>20551.278000000002</v>
      </c>
      <c r="H45" s="162">
        <f t="shared" si="50"/>
        <v>89.171163275046652</v>
      </c>
      <c r="I45" s="162">
        <f t="shared" si="37"/>
        <v>-10990.339999999997</v>
      </c>
      <c r="J45" s="162">
        <f t="shared" si="38"/>
        <v>-14013.631000000001</v>
      </c>
      <c r="K45" s="171">
        <v>18329.400000000001</v>
      </c>
      <c r="L45" s="171">
        <v>6537.6469999999999</v>
      </c>
      <c r="M45" s="164">
        <f t="shared" si="39"/>
        <v>8773.14</v>
      </c>
      <c r="N45" s="164">
        <f t="shared" si="39"/>
        <v>7772.6</v>
      </c>
      <c r="O45" s="164">
        <f t="shared" si="39"/>
        <v>5584.6779999999999</v>
      </c>
      <c r="P45" s="164">
        <f t="shared" si="5"/>
        <v>71.850834984432481</v>
      </c>
      <c r="Q45" s="165">
        <f t="shared" si="40"/>
        <v>865.9</v>
      </c>
      <c r="R45" s="165">
        <f t="shared" si="40"/>
        <v>728.4</v>
      </c>
      <c r="S45" s="165">
        <f t="shared" si="40"/>
        <v>823.19399999999996</v>
      </c>
      <c r="T45" s="166">
        <f t="shared" si="14"/>
        <v>113.0140032948929</v>
      </c>
      <c r="U45" s="167">
        <v>21.5</v>
      </c>
      <c r="V45" s="169">
        <v>15</v>
      </c>
      <c r="W45" s="27">
        <v>0.33400000000000002</v>
      </c>
      <c r="X45" s="169">
        <f t="shared" ref="X45:X54" si="52">W45*100/V45</f>
        <v>2.2266666666666666</v>
      </c>
      <c r="Y45" s="167">
        <v>1830</v>
      </c>
      <c r="Z45" s="169">
        <v>1422</v>
      </c>
      <c r="AA45" s="27">
        <v>1148.7460000000001</v>
      </c>
      <c r="AB45" s="169">
        <f t="shared" si="42"/>
        <v>80.783825597749654</v>
      </c>
      <c r="AC45" s="167">
        <v>844.4</v>
      </c>
      <c r="AD45" s="169">
        <v>713.4</v>
      </c>
      <c r="AE45" s="27">
        <v>822.86</v>
      </c>
      <c r="AF45" s="169">
        <f t="shared" si="43"/>
        <v>115.34342584805158</v>
      </c>
      <c r="AG45" s="167">
        <v>100</v>
      </c>
      <c r="AH45" s="169">
        <v>80</v>
      </c>
      <c r="AI45" s="27">
        <v>49</v>
      </c>
      <c r="AJ45" s="169">
        <f t="shared" si="51"/>
        <v>61.25</v>
      </c>
      <c r="AK45" s="168"/>
      <c r="AL45" s="171"/>
      <c r="AM45" s="27"/>
      <c r="AN45" s="171"/>
      <c r="AO45" s="171"/>
      <c r="AP45" s="171"/>
      <c r="AQ45" s="171"/>
      <c r="AR45" s="171"/>
      <c r="AS45" s="171"/>
      <c r="AT45" s="171"/>
      <c r="AU45" s="182">
        <v>19185.8</v>
      </c>
      <c r="AV45" s="173">
        <v>14389.4</v>
      </c>
      <c r="AW45" s="174">
        <f t="shared" si="15"/>
        <v>14389.4</v>
      </c>
      <c r="AX45" s="171"/>
      <c r="AY45" s="184"/>
      <c r="AZ45" s="171"/>
      <c r="BA45" s="171">
        <v>1360.8</v>
      </c>
      <c r="BB45" s="171">
        <v>885</v>
      </c>
      <c r="BC45" s="170">
        <f t="shared" si="17"/>
        <v>885</v>
      </c>
      <c r="BD45" s="170"/>
      <c r="BE45" s="170"/>
      <c r="BF45" s="171"/>
      <c r="BG45" s="164">
        <f t="shared" si="45"/>
        <v>1750</v>
      </c>
      <c r="BH45" s="164">
        <f t="shared" si="45"/>
        <v>1316</v>
      </c>
      <c r="BI45" s="164">
        <f t="shared" si="45"/>
        <v>395.05799999999999</v>
      </c>
      <c r="BJ45" s="177">
        <f t="shared" si="19"/>
        <v>30.019604863221883</v>
      </c>
      <c r="BK45" s="167">
        <v>1250</v>
      </c>
      <c r="BL45" s="169">
        <v>1066</v>
      </c>
      <c r="BM45" s="27">
        <v>395.05799999999999</v>
      </c>
      <c r="BN45" s="167"/>
      <c r="BO45" s="168"/>
      <c r="BP45" s="27"/>
      <c r="BQ45" s="167"/>
      <c r="BR45" s="171"/>
      <c r="BS45" s="171"/>
      <c r="BT45" s="167">
        <v>500</v>
      </c>
      <c r="BU45" s="169">
        <v>250</v>
      </c>
      <c r="BV45" s="27">
        <v>0</v>
      </c>
      <c r="BW45" s="171"/>
      <c r="BX45" s="171"/>
      <c r="BY45" s="171"/>
      <c r="BZ45" s="171"/>
      <c r="CA45" s="171"/>
      <c r="CB45" s="27"/>
      <c r="CC45" s="168"/>
      <c r="CD45" s="168"/>
      <c r="CE45" s="27"/>
      <c r="CF45" s="167"/>
      <c r="CG45" s="169"/>
      <c r="CH45" s="27">
        <v>2</v>
      </c>
      <c r="CI45" s="167"/>
      <c r="CJ45" s="171"/>
      <c r="CK45" s="27"/>
      <c r="CL45" s="167"/>
      <c r="CM45" s="168"/>
      <c r="CN45" s="27"/>
      <c r="CO45" s="167">
        <v>5</v>
      </c>
      <c r="CP45" s="169">
        <v>4</v>
      </c>
      <c r="CQ45" s="27">
        <v>0</v>
      </c>
      <c r="CR45" s="167"/>
      <c r="CS45" s="171"/>
      <c r="CT45" s="27"/>
      <c r="CU45" s="178">
        <v>4222.24</v>
      </c>
      <c r="CV45" s="168">
        <v>4222.2</v>
      </c>
      <c r="CW45" s="27">
        <v>3166.68</v>
      </c>
      <c r="CX45" s="171">
        <v>-307.8</v>
      </c>
      <c r="CY45" s="162">
        <f t="shared" si="46"/>
        <v>29319.739999999998</v>
      </c>
      <c r="CZ45" s="162">
        <f t="shared" si="46"/>
        <v>23047</v>
      </c>
      <c r="DA45" s="162">
        <f t="shared" si="47"/>
        <v>20551.278000000002</v>
      </c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80"/>
      <c r="DR45" s="180"/>
      <c r="DS45" s="27"/>
      <c r="DT45" s="171"/>
      <c r="DU45" s="181">
        <f t="shared" si="48"/>
        <v>0</v>
      </c>
      <c r="DV45" s="181">
        <f t="shared" si="48"/>
        <v>0</v>
      </c>
      <c r="DW45" s="181">
        <f t="shared" si="49"/>
        <v>0</v>
      </c>
    </row>
    <row r="46" spans="1:127" s="28" customFormat="1">
      <c r="A46" s="24">
        <v>35</v>
      </c>
      <c r="B46" s="25" t="s">
        <v>68</v>
      </c>
      <c r="C46" s="16">
        <v>5231</v>
      </c>
      <c r="D46" s="16"/>
      <c r="E46" s="162">
        <f t="shared" si="36"/>
        <v>40278.5</v>
      </c>
      <c r="F46" s="162">
        <f t="shared" si="36"/>
        <v>27287</v>
      </c>
      <c r="G46" s="162">
        <f t="shared" si="36"/>
        <v>27627.475000000002</v>
      </c>
      <c r="H46" s="162">
        <f>G46/F46*100</f>
        <v>101.24775534137136</v>
      </c>
      <c r="I46" s="162">
        <f t="shared" si="37"/>
        <v>-11845.099999999999</v>
      </c>
      <c r="J46" s="162">
        <f t="shared" si="38"/>
        <v>-18973.496000000003</v>
      </c>
      <c r="K46" s="171">
        <v>28433.4</v>
      </c>
      <c r="L46" s="171">
        <v>8653.9789999999994</v>
      </c>
      <c r="M46" s="164">
        <f t="shared" si="39"/>
        <v>9266</v>
      </c>
      <c r="N46" s="164">
        <f t="shared" si="39"/>
        <v>4346.3</v>
      </c>
      <c r="O46" s="164">
        <f t="shared" si="39"/>
        <v>4686.7749999999996</v>
      </c>
      <c r="P46" s="164">
        <f>O46/N46*100</f>
        <v>107.83367461979154</v>
      </c>
      <c r="Q46" s="165">
        <f t="shared" si="40"/>
        <v>1540</v>
      </c>
      <c r="R46" s="165">
        <f t="shared" si="40"/>
        <v>1231.3</v>
      </c>
      <c r="S46" s="165">
        <f t="shared" si="40"/>
        <v>1339.288</v>
      </c>
      <c r="T46" s="166">
        <f>S46/R46*100</f>
        <v>108.77024283277837</v>
      </c>
      <c r="U46" s="167">
        <v>20</v>
      </c>
      <c r="V46" s="169">
        <v>31.3</v>
      </c>
      <c r="W46" s="27">
        <v>15.324</v>
      </c>
      <c r="X46" s="169">
        <f t="shared" si="52"/>
        <v>48.95846645367412</v>
      </c>
      <c r="Y46" s="167">
        <v>3500</v>
      </c>
      <c r="Z46" s="169">
        <v>1750</v>
      </c>
      <c r="AA46" s="27">
        <v>867.01800000000003</v>
      </c>
      <c r="AB46" s="169">
        <f t="shared" si="42"/>
        <v>49.543885714285715</v>
      </c>
      <c r="AC46" s="167">
        <v>1520</v>
      </c>
      <c r="AD46" s="169">
        <v>1200</v>
      </c>
      <c r="AE46" s="27">
        <v>1323.9639999999999</v>
      </c>
      <c r="AF46" s="169">
        <f t="shared" si="43"/>
        <v>110.33033333333333</v>
      </c>
      <c r="AG46" s="167">
        <v>60</v>
      </c>
      <c r="AH46" s="169">
        <v>45</v>
      </c>
      <c r="AI46" s="27">
        <v>42</v>
      </c>
      <c r="AJ46" s="169">
        <f t="shared" si="51"/>
        <v>93.333333333333329</v>
      </c>
      <c r="AK46" s="168"/>
      <c r="AL46" s="171"/>
      <c r="AM46" s="27"/>
      <c r="AN46" s="171"/>
      <c r="AO46" s="171"/>
      <c r="AP46" s="171"/>
      <c r="AQ46" s="171"/>
      <c r="AR46" s="171"/>
      <c r="AS46" s="171"/>
      <c r="AT46" s="171"/>
      <c r="AU46" s="182">
        <v>27818.3</v>
      </c>
      <c r="AV46" s="173">
        <v>20863.7</v>
      </c>
      <c r="AW46" s="174">
        <f t="shared" si="15"/>
        <v>20863.7</v>
      </c>
      <c r="AX46" s="171"/>
      <c r="AY46" s="184"/>
      <c r="AZ46" s="171"/>
      <c r="BA46" s="176">
        <v>3194.2</v>
      </c>
      <c r="BB46" s="171">
        <v>2077</v>
      </c>
      <c r="BC46" s="170">
        <f t="shared" si="17"/>
        <v>2077</v>
      </c>
      <c r="BD46" s="170"/>
      <c r="BE46" s="170"/>
      <c r="BF46" s="171"/>
      <c r="BG46" s="164">
        <f t="shared" si="45"/>
        <v>1200</v>
      </c>
      <c r="BH46" s="164">
        <f t="shared" si="45"/>
        <v>950</v>
      </c>
      <c r="BI46" s="164">
        <f t="shared" si="45"/>
        <v>349.90899999999999</v>
      </c>
      <c r="BJ46" s="177">
        <f>BI46/BH46*100</f>
        <v>36.832526315789472</v>
      </c>
      <c r="BK46" s="167">
        <v>800</v>
      </c>
      <c r="BL46" s="169">
        <v>600</v>
      </c>
      <c r="BM46" s="27">
        <v>272.09399999999999</v>
      </c>
      <c r="BN46" s="167"/>
      <c r="BO46" s="168"/>
      <c r="BP46" s="27"/>
      <c r="BQ46" s="167"/>
      <c r="BR46" s="171"/>
      <c r="BS46" s="171"/>
      <c r="BT46" s="167">
        <v>400</v>
      </c>
      <c r="BU46" s="169">
        <v>350</v>
      </c>
      <c r="BV46" s="27">
        <v>77.814999999999998</v>
      </c>
      <c r="BW46" s="171"/>
      <c r="BX46" s="171"/>
      <c r="BY46" s="171"/>
      <c r="BZ46" s="171"/>
      <c r="CA46" s="171"/>
      <c r="CB46" s="27"/>
      <c r="CC46" s="168"/>
      <c r="CD46" s="168"/>
      <c r="CE46" s="27"/>
      <c r="CF46" s="167"/>
      <c r="CG46" s="169"/>
      <c r="CH46" s="27"/>
      <c r="CI46" s="167"/>
      <c r="CJ46" s="171"/>
      <c r="CK46" s="27"/>
      <c r="CL46" s="167"/>
      <c r="CM46" s="168"/>
      <c r="CN46" s="27"/>
      <c r="CO46" s="167"/>
      <c r="CP46" s="169"/>
      <c r="CQ46" s="27"/>
      <c r="CR46" s="167"/>
      <c r="CS46" s="171"/>
      <c r="CT46" s="27"/>
      <c r="CU46" s="178">
        <v>2966</v>
      </c>
      <c r="CV46" s="168">
        <v>370</v>
      </c>
      <c r="CW46" s="27">
        <v>2088.56</v>
      </c>
      <c r="CX46" s="171"/>
      <c r="CY46" s="162">
        <f t="shared" si="46"/>
        <v>40278.5</v>
      </c>
      <c r="CZ46" s="162">
        <f t="shared" si="46"/>
        <v>27287</v>
      </c>
      <c r="DA46" s="162">
        <f t="shared" si="47"/>
        <v>27627.475000000002</v>
      </c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80"/>
      <c r="DR46" s="180"/>
      <c r="DS46" s="27"/>
      <c r="DT46" s="171"/>
      <c r="DU46" s="181">
        <f>DB46+DE46+DH46+DK46+DN46+DQ46</f>
        <v>0</v>
      </c>
      <c r="DV46" s="181">
        <f>DC46+DF46+DI46+DL46+DO46+DR46</f>
        <v>0</v>
      </c>
      <c r="DW46" s="181">
        <f>DD46+DG46+DJ46+DM46+DP46+DS46+DT46</f>
        <v>0</v>
      </c>
    </row>
    <row r="47" spans="1:127" s="28" customFormat="1">
      <c r="A47" s="24">
        <v>36</v>
      </c>
      <c r="B47" s="25" t="s">
        <v>69</v>
      </c>
      <c r="C47" s="34">
        <v>3413.5</v>
      </c>
      <c r="D47" s="16"/>
      <c r="E47" s="162">
        <f t="shared" si="36"/>
        <v>22894.3</v>
      </c>
      <c r="F47" s="162">
        <f t="shared" si="36"/>
        <v>16935.800000000003</v>
      </c>
      <c r="G47" s="162">
        <f t="shared" si="36"/>
        <v>17082.663</v>
      </c>
      <c r="H47" s="162">
        <f>G47/F47*100</f>
        <v>100.86717486035496</v>
      </c>
      <c r="I47" s="162">
        <f t="shared" si="37"/>
        <v>-6582.2999999999993</v>
      </c>
      <c r="J47" s="162">
        <f t="shared" si="38"/>
        <v>-11240.362000000001</v>
      </c>
      <c r="K47" s="171">
        <v>16312</v>
      </c>
      <c r="L47" s="171">
        <v>5842.3010000000004</v>
      </c>
      <c r="M47" s="164">
        <f t="shared" si="39"/>
        <v>3730.3</v>
      </c>
      <c r="N47" s="164">
        <f t="shared" si="39"/>
        <v>2737.1</v>
      </c>
      <c r="O47" s="164">
        <f t="shared" si="39"/>
        <v>2883.9629999999997</v>
      </c>
      <c r="P47" s="164">
        <f>O47/N47*100</f>
        <v>105.36564246830586</v>
      </c>
      <c r="Q47" s="165">
        <f t="shared" si="40"/>
        <v>1514.3</v>
      </c>
      <c r="R47" s="165">
        <f t="shared" si="40"/>
        <v>1006.7</v>
      </c>
      <c r="S47" s="165">
        <f t="shared" si="40"/>
        <v>1215.3690000000001</v>
      </c>
      <c r="T47" s="166">
        <f>S47/R47*100</f>
        <v>120.72802225091885</v>
      </c>
      <c r="U47" s="167"/>
      <c r="V47" s="169"/>
      <c r="W47" s="27">
        <v>0.40200000000000002</v>
      </c>
      <c r="X47" s="169"/>
      <c r="Y47" s="167">
        <v>1272</v>
      </c>
      <c r="Z47" s="169">
        <v>890.4</v>
      </c>
      <c r="AA47" s="27">
        <v>890.55</v>
      </c>
      <c r="AB47" s="169">
        <f t="shared" si="42"/>
        <v>100.01684636118598</v>
      </c>
      <c r="AC47" s="167">
        <v>1514.3</v>
      </c>
      <c r="AD47" s="169">
        <v>1006.7</v>
      </c>
      <c r="AE47" s="27">
        <v>1214.9670000000001</v>
      </c>
      <c r="AF47" s="169">
        <f t="shared" si="43"/>
        <v>120.68808979835106</v>
      </c>
      <c r="AG47" s="167">
        <v>44</v>
      </c>
      <c r="AH47" s="169">
        <v>40</v>
      </c>
      <c r="AI47" s="27">
        <v>26</v>
      </c>
      <c r="AJ47" s="169">
        <f t="shared" si="51"/>
        <v>65</v>
      </c>
      <c r="AK47" s="168"/>
      <c r="AL47" s="171"/>
      <c r="AM47" s="27"/>
      <c r="AN47" s="171"/>
      <c r="AO47" s="171"/>
      <c r="AP47" s="171"/>
      <c r="AQ47" s="171"/>
      <c r="AR47" s="171"/>
      <c r="AS47" s="171"/>
      <c r="AT47" s="171"/>
      <c r="AU47" s="182">
        <v>17411.599999999999</v>
      </c>
      <c r="AV47" s="173">
        <v>13058.7</v>
      </c>
      <c r="AW47" s="174">
        <f t="shared" si="15"/>
        <v>13058.7</v>
      </c>
      <c r="AX47" s="171"/>
      <c r="AY47" s="184"/>
      <c r="AZ47" s="171"/>
      <c r="BA47" s="176">
        <v>1752.4</v>
      </c>
      <c r="BB47" s="171">
        <v>1140</v>
      </c>
      <c r="BC47" s="170">
        <f t="shared" si="17"/>
        <v>1140</v>
      </c>
      <c r="BD47" s="170"/>
      <c r="BE47" s="170"/>
      <c r="BF47" s="171"/>
      <c r="BG47" s="164">
        <f t="shared" si="45"/>
        <v>300</v>
      </c>
      <c r="BH47" s="164">
        <f t="shared" si="45"/>
        <v>200</v>
      </c>
      <c r="BI47" s="164">
        <f t="shared" si="45"/>
        <v>152.04400000000001</v>
      </c>
      <c r="BJ47" s="177">
        <f>BI47/BH47*100</f>
        <v>76.022000000000006</v>
      </c>
      <c r="BK47" s="167">
        <v>300</v>
      </c>
      <c r="BL47" s="169">
        <v>200</v>
      </c>
      <c r="BM47" s="27">
        <v>152.04400000000001</v>
      </c>
      <c r="BN47" s="167"/>
      <c r="BO47" s="168"/>
      <c r="BP47" s="27"/>
      <c r="BQ47" s="167"/>
      <c r="BR47" s="171"/>
      <c r="BS47" s="171"/>
      <c r="BT47" s="167"/>
      <c r="BU47" s="169"/>
      <c r="BV47" s="27"/>
      <c r="BW47" s="171"/>
      <c r="BX47" s="171"/>
      <c r="BY47" s="171"/>
      <c r="BZ47" s="171"/>
      <c r="CA47" s="171"/>
      <c r="CB47" s="27"/>
      <c r="CC47" s="168"/>
      <c r="CD47" s="168"/>
      <c r="CE47" s="27"/>
      <c r="CF47" s="167"/>
      <c r="CG47" s="169"/>
      <c r="CH47" s="27"/>
      <c r="CI47" s="167"/>
      <c r="CJ47" s="171"/>
      <c r="CK47" s="27"/>
      <c r="CL47" s="167"/>
      <c r="CM47" s="168"/>
      <c r="CN47" s="27"/>
      <c r="CO47" s="167"/>
      <c r="CP47" s="169"/>
      <c r="CQ47" s="27"/>
      <c r="CR47" s="167"/>
      <c r="CS47" s="171"/>
      <c r="CT47" s="27"/>
      <c r="CU47" s="178">
        <v>600</v>
      </c>
      <c r="CV47" s="167">
        <v>600</v>
      </c>
      <c r="CW47" s="27">
        <v>600</v>
      </c>
      <c r="CX47" s="171"/>
      <c r="CY47" s="162">
        <f t="shared" si="46"/>
        <v>22894.3</v>
      </c>
      <c r="CZ47" s="162">
        <f t="shared" si="46"/>
        <v>16935.800000000003</v>
      </c>
      <c r="DA47" s="162">
        <f t="shared" si="47"/>
        <v>17082.663</v>
      </c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80"/>
      <c r="DR47" s="180"/>
      <c r="DS47" s="27"/>
      <c r="DT47" s="171"/>
      <c r="DU47" s="181">
        <f>DB47+DE47+DH47+DK47+DN47+DQ47</f>
        <v>0</v>
      </c>
      <c r="DV47" s="181">
        <f>DC47+DF47+DI47+DL47+DO47+DR47</f>
        <v>0</v>
      </c>
      <c r="DW47" s="181">
        <f>DD47+DG47+DJ47+DM47+DP47+DS47+DT47</f>
        <v>0</v>
      </c>
    </row>
    <row r="48" spans="1:127" s="28" customFormat="1">
      <c r="A48" s="24">
        <v>37</v>
      </c>
      <c r="B48" s="25" t="s">
        <v>70</v>
      </c>
      <c r="C48" s="16">
        <v>3224.7</v>
      </c>
      <c r="D48" s="16"/>
      <c r="E48" s="162">
        <f t="shared" si="36"/>
        <v>26185.600000000002</v>
      </c>
      <c r="F48" s="162">
        <f t="shared" si="36"/>
        <v>19258.2</v>
      </c>
      <c r="G48" s="162">
        <f t="shared" si="36"/>
        <v>19284.653999999999</v>
      </c>
      <c r="H48" s="162">
        <f t="shared" si="50"/>
        <v>100.13736486275975</v>
      </c>
      <c r="I48" s="162">
        <f t="shared" si="37"/>
        <v>-7913.6000000000022</v>
      </c>
      <c r="J48" s="162">
        <f t="shared" si="38"/>
        <v>-12451.428</v>
      </c>
      <c r="K48" s="171">
        <v>18272</v>
      </c>
      <c r="L48" s="171">
        <v>6833.2259999999997</v>
      </c>
      <c r="M48" s="164">
        <f t="shared" si="39"/>
        <v>3441.5</v>
      </c>
      <c r="N48" s="164">
        <f t="shared" si="39"/>
        <v>2472.2000000000003</v>
      </c>
      <c r="O48" s="164">
        <f t="shared" si="39"/>
        <v>2498.654</v>
      </c>
      <c r="P48" s="164">
        <f t="shared" si="5"/>
        <v>101.0700590567106</v>
      </c>
      <c r="Q48" s="165">
        <f t="shared" si="40"/>
        <v>1265.6000000000001</v>
      </c>
      <c r="R48" s="165">
        <f t="shared" si="40"/>
        <v>949.19999999999993</v>
      </c>
      <c r="S48" s="165">
        <f t="shared" si="40"/>
        <v>554.10400000000004</v>
      </c>
      <c r="T48" s="166">
        <f t="shared" si="14"/>
        <v>58.375895490939747</v>
      </c>
      <c r="U48" s="167">
        <v>23.2</v>
      </c>
      <c r="V48" s="169">
        <v>17.399999999999999</v>
      </c>
      <c r="W48" s="27">
        <v>16.512</v>
      </c>
      <c r="X48" s="169">
        <f t="shared" si="52"/>
        <v>94.896551724137936</v>
      </c>
      <c r="Y48" s="167">
        <v>1865.9</v>
      </c>
      <c r="Z48" s="169">
        <v>1312.6</v>
      </c>
      <c r="AA48" s="27">
        <v>1312.55</v>
      </c>
      <c r="AB48" s="169">
        <f t="shared" si="42"/>
        <v>99.996190766417797</v>
      </c>
      <c r="AC48" s="167">
        <v>1242.4000000000001</v>
      </c>
      <c r="AD48" s="169">
        <v>931.8</v>
      </c>
      <c r="AE48" s="27">
        <v>537.59199999999998</v>
      </c>
      <c r="AF48" s="169">
        <f t="shared" si="43"/>
        <v>57.693925735136297</v>
      </c>
      <c r="AG48" s="167">
        <v>48</v>
      </c>
      <c r="AH48" s="169">
        <v>36</v>
      </c>
      <c r="AI48" s="27">
        <v>36</v>
      </c>
      <c r="AJ48" s="169">
        <f t="shared" si="51"/>
        <v>100</v>
      </c>
      <c r="AK48" s="168"/>
      <c r="AL48" s="171"/>
      <c r="AM48" s="27"/>
      <c r="AN48" s="171"/>
      <c r="AO48" s="171"/>
      <c r="AP48" s="171"/>
      <c r="AQ48" s="171"/>
      <c r="AR48" s="171"/>
      <c r="AS48" s="171"/>
      <c r="AT48" s="171"/>
      <c r="AU48" s="182">
        <v>20017.400000000001</v>
      </c>
      <c r="AV48" s="173">
        <v>15013</v>
      </c>
      <c r="AW48" s="174">
        <f t="shared" si="15"/>
        <v>15013</v>
      </c>
      <c r="AX48" s="171"/>
      <c r="AY48" s="184"/>
      <c r="AZ48" s="171"/>
      <c r="BA48" s="171">
        <v>2726.7</v>
      </c>
      <c r="BB48" s="171">
        <v>1773</v>
      </c>
      <c r="BC48" s="170">
        <f t="shared" si="17"/>
        <v>1773</v>
      </c>
      <c r="BD48" s="170"/>
      <c r="BE48" s="170"/>
      <c r="BF48" s="171"/>
      <c r="BG48" s="164">
        <f t="shared" si="45"/>
        <v>252</v>
      </c>
      <c r="BH48" s="164">
        <f t="shared" si="45"/>
        <v>167.4</v>
      </c>
      <c r="BI48" s="164">
        <f t="shared" si="45"/>
        <v>171</v>
      </c>
      <c r="BJ48" s="177">
        <f t="shared" si="19"/>
        <v>102.15053763440861</v>
      </c>
      <c r="BK48" s="167">
        <v>252</v>
      </c>
      <c r="BL48" s="169">
        <v>167.4</v>
      </c>
      <c r="BM48" s="27">
        <v>171</v>
      </c>
      <c r="BN48" s="167"/>
      <c r="BO48" s="168"/>
      <c r="BP48" s="27"/>
      <c r="BQ48" s="167"/>
      <c r="BR48" s="171"/>
      <c r="BS48" s="171"/>
      <c r="BT48" s="167"/>
      <c r="BU48" s="169"/>
      <c r="BV48" s="27"/>
      <c r="BW48" s="171"/>
      <c r="BX48" s="171"/>
      <c r="BY48" s="171"/>
      <c r="BZ48" s="171"/>
      <c r="CA48" s="171"/>
      <c r="CB48" s="27"/>
      <c r="CC48" s="168"/>
      <c r="CD48" s="168"/>
      <c r="CE48" s="27"/>
      <c r="CF48" s="167">
        <v>10</v>
      </c>
      <c r="CG48" s="169">
        <v>7</v>
      </c>
      <c r="CH48" s="27">
        <v>0</v>
      </c>
      <c r="CI48" s="167"/>
      <c r="CJ48" s="171"/>
      <c r="CK48" s="27"/>
      <c r="CL48" s="167"/>
      <c r="CM48" s="168"/>
      <c r="CN48" s="27"/>
      <c r="CO48" s="167"/>
      <c r="CP48" s="169"/>
      <c r="CQ48" s="27"/>
      <c r="CR48" s="167"/>
      <c r="CS48" s="169"/>
      <c r="CT48" s="27"/>
      <c r="CU48" s="178"/>
      <c r="CV48" s="169"/>
      <c r="CW48" s="27">
        <v>425</v>
      </c>
      <c r="CX48" s="171"/>
      <c r="CY48" s="162">
        <f t="shared" si="46"/>
        <v>26185.600000000002</v>
      </c>
      <c r="CZ48" s="162">
        <f t="shared" si="46"/>
        <v>19258.2</v>
      </c>
      <c r="DA48" s="162">
        <f t="shared" si="47"/>
        <v>19284.653999999999</v>
      </c>
      <c r="DB48" s="171"/>
      <c r="DC48" s="171"/>
      <c r="DD48" s="171"/>
      <c r="DE48" s="171"/>
      <c r="DF48" s="171"/>
      <c r="DG48" s="190"/>
      <c r="DH48" s="171"/>
      <c r="DI48" s="171"/>
      <c r="DJ48" s="171"/>
      <c r="DK48" s="171"/>
      <c r="DL48" s="171"/>
      <c r="DM48" s="171"/>
      <c r="DN48" s="171"/>
      <c r="DO48" s="171"/>
      <c r="DP48" s="171"/>
      <c r="DQ48" s="180"/>
      <c r="DR48" s="180"/>
      <c r="DS48" s="27"/>
      <c r="DT48" s="171"/>
      <c r="DU48" s="181">
        <f t="shared" ref="DU48:DV54" si="53">DB48+DE48+DH48+DK48+DN48+DQ48</f>
        <v>0</v>
      </c>
      <c r="DV48" s="181">
        <f t="shared" si="53"/>
        <v>0</v>
      </c>
      <c r="DW48" s="181">
        <f t="shared" si="49"/>
        <v>0</v>
      </c>
    </row>
    <row r="49" spans="1:127" s="28" customFormat="1">
      <c r="A49" s="24">
        <v>38</v>
      </c>
      <c r="B49" s="25" t="s">
        <v>71</v>
      </c>
      <c r="C49" s="16">
        <v>778</v>
      </c>
      <c r="D49" s="16"/>
      <c r="E49" s="162">
        <f t="shared" si="36"/>
        <v>16588.100000000002</v>
      </c>
      <c r="F49" s="162">
        <f t="shared" si="36"/>
        <v>11586.5</v>
      </c>
      <c r="G49" s="162">
        <f t="shared" si="36"/>
        <v>11148.338000000002</v>
      </c>
      <c r="H49" s="162">
        <f t="shared" si="50"/>
        <v>96.21834030984337</v>
      </c>
      <c r="I49" s="162">
        <f t="shared" si="37"/>
        <v>-5279.7000000000025</v>
      </c>
      <c r="J49" s="162">
        <f t="shared" si="38"/>
        <v>-6971.6810000000014</v>
      </c>
      <c r="K49" s="171">
        <v>11308.4</v>
      </c>
      <c r="L49" s="171">
        <v>4176.6570000000002</v>
      </c>
      <c r="M49" s="164">
        <f t="shared" si="39"/>
        <v>6265.2999999999993</v>
      </c>
      <c r="N49" s="164">
        <f t="shared" si="39"/>
        <v>4073</v>
      </c>
      <c r="O49" s="164">
        <f t="shared" si="39"/>
        <v>3634.8380000000002</v>
      </c>
      <c r="P49" s="164">
        <f t="shared" si="5"/>
        <v>89.242278418855875</v>
      </c>
      <c r="Q49" s="165">
        <f t="shared" si="40"/>
        <v>776.3</v>
      </c>
      <c r="R49" s="165">
        <f t="shared" si="40"/>
        <v>456</v>
      </c>
      <c r="S49" s="165">
        <f t="shared" si="40"/>
        <v>450.24200000000002</v>
      </c>
      <c r="T49" s="166">
        <f t="shared" si="14"/>
        <v>98.737280701754386</v>
      </c>
      <c r="U49" s="167">
        <v>32.9</v>
      </c>
      <c r="V49" s="169">
        <v>20</v>
      </c>
      <c r="W49" s="27">
        <v>0.308</v>
      </c>
      <c r="X49" s="169">
        <f t="shared" si="52"/>
        <v>1.54</v>
      </c>
      <c r="Y49" s="167">
        <v>2176.6999999999998</v>
      </c>
      <c r="Z49" s="169">
        <v>1180</v>
      </c>
      <c r="AA49" s="27">
        <v>927.39200000000005</v>
      </c>
      <c r="AB49" s="169">
        <f t="shared" si="42"/>
        <v>78.592542372881368</v>
      </c>
      <c r="AC49" s="167">
        <v>743.4</v>
      </c>
      <c r="AD49" s="169">
        <v>436</v>
      </c>
      <c r="AE49" s="27">
        <v>449.93400000000003</v>
      </c>
      <c r="AF49" s="169">
        <f t="shared" si="43"/>
        <v>103.19587155963303</v>
      </c>
      <c r="AG49" s="167">
        <v>120</v>
      </c>
      <c r="AH49" s="169">
        <v>20</v>
      </c>
      <c r="AI49" s="27">
        <v>110</v>
      </c>
      <c r="AJ49" s="169">
        <f t="shared" si="51"/>
        <v>550</v>
      </c>
      <c r="AK49" s="168"/>
      <c r="AL49" s="171"/>
      <c r="AM49" s="27"/>
      <c r="AN49" s="171"/>
      <c r="AO49" s="171"/>
      <c r="AP49" s="171"/>
      <c r="AQ49" s="171"/>
      <c r="AR49" s="171"/>
      <c r="AS49" s="171"/>
      <c r="AT49" s="171"/>
      <c r="AU49" s="182">
        <v>8036.7</v>
      </c>
      <c r="AV49" s="173">
        <v>6027.5</v>
      </c>
      <c r="AW49" s="174">
        <f t="shared" si="15"/>
        <v>6027.5</v>
      </c>
      <c r="AX49" s="171"/>
      <c r="AY49" s="184"/>
      <c r="AZ49" s="171"/>
      <c r="BA49" s="171">
        <v>2286.1</v>
      </c>
      <c r="BB49" s="171">
        <v>1486</v>
      </c>
      <c r="BC49" s="170">
        <f t="shared" si="17"/>
        <v>1486</v>
      </c>
      <c r="BD49" s="170"/>
      <c r="BE49" s="170"/>
      <c r="BF49" s="171"/>
      <c r="BG49" s="164">
        <f t="shared" si="45"/>
        <v>737.1</v>
      </c>
      <c r="BH49" s="164">
        <f t="shared" si="45"/>
        <v>452</v>
      </c>
      <c r="BI49" s="164">
        <f t="shared" si="45"/>
        <v>215.73500000000001</v>
      </c>
      <c r="BJ49" s="177">
        <f t="shared" si="19"/>
        <v>47.728982300884958</v>
      </c>
      <c r="BK49" s="167">
        <v>715.6</v>
      </c>
      <c r="BL49" s="169">
        <v>435.9</v>
      </c>
      <c r="BM49" s="27">
        <v>204.73500000000001</v>
      </c>
      <c r="BN49" s="167"/>
      <c r="BO49" s="168"/>
      <c r="BP49" s="27"/>
      <c r="BQ49" s="167"/>
      <c r="BR49" s="171"/>
      <c r="BS49" s="171"/>
      <c r="BT49" s="167">
        <v>21.5</v>
      </c>
      <c r="BU49" s="169">
        <v>16.100000000000001</v>
      </c>
      <c r="BV49" s="27">
        <v>11</v>
      </c>
      <c r="BW49" s="171"/>
      <c r="BX49" s="171"/>
      <c r="BY49" s="171"/>
      <c r="BZ49" s="171"/>
      <c r="CA49" s="171"/>
      <c r="CB49" s="27"/>
      <c r="CC49" s="168"/>
      <c r="CD49" s="168"/>
      <c r="CE49" s="27"/>
      <c r="CF49" s="167">
        <v>455.8</v>
      </c>
      <c r="CG49" s="169">
        <v>165</v>
      </c>
      <c r="CH49" s="27">
        <v>78.727000000000004</v>
      </c>
      <c r="CI49" s="167"/>
      <c r="CJ49" s="171"/>
      <c r="CK49" s="27"/>
      <c r="CL49" s="167"/>
      <c r="CM49" s="168"/>
      <c r="CN49" s="27"/>
      <c r="CO49" s="167"/>
      <c r="CP49" s="169"/>
      <c r="CQ49" s="27"/>
      <c r="CR49" s="167"/>
      <c r="CS49" s="191"/>
      <c r="CT49" s="27"/>
      <c r="CU49" s="178">
        <v>1999.4</v>
      </c>
      <c r="CV49" s="169">
        <v>1800</v>
      </c>
      <c r="CW49" s="27">
        <v>1852.742</v>
      </c>
      <c r="CX49" s="171"/>
      <c r="CY49" s="162">
        <f t="shared" si="46"/>
        <v>16588.100000000002</v>
      </c>
      <c r="CZ49" s="162">
        <f t="shared" si="46"/>
        <v>11586.5</v>
      </c>
      <c r="DA49" s="162">
        <f t="shared" si="47"/>
        <v>11148.338000000002</v>
      </c>
      <c r="DB49" s="171"/>
      <c r="DC49" s="171"/>
      <c r="DD49" s="171"/>
      <c r="DE49" s="171"/>
      <c r="DF49" s="171"/>
      <c r="DG49" s="190"/>
      <c r="DH49" s="171"/>
      <c r="DI49" s="171"/>
      <c r="DJ49" s="171"/>
      <c r="DK49" s="171"/>
      <c r="DL49" s="171"/>
      <c r="DM49" s="171"/>
      <c r="DN49" s="171"/>
      <c r="DO49" s="171"/>
      <c r="DP49" s="171"/>
      <c r="DQ49" s="180"/>
      <c r="DR49" s="180"/>
      <c r="DS49" s="27"/>
      <c r="DT49" s="171"/>
      <c r="DU49" s="181">
        <f t="shared" si="53"/>
        <v>0</v>
      </c>
      <c r="DV49" s="181">
        <f t="shared" si="53"/>
        <v>0</v>
      </c>
      <c r="DW49" s="181">
        <f t="shared" si="49"/>
        <v>0</v>
      </c>
    </row>
    <row r="50" spans="1:127" s="28" customFormat="1">
      <c r="A50" s="24">
        <v>39</v>
      </c>
      <c r="B50" s="25" t="s">
        <v>72</v>
      </c>
      <c r="C50" s="16">
        <v>273.39999999999998</v>
      </c>
      <c r="D50" s="16"/>
      <c r="E50" s="162">
        <f t="shared" si="36"/>
        <v>28196.14</v>
      </c>
      <c r="F50" s="162">
        <f t="shared" si="36"/>
        <v>18767.400000000001</v>
      </c>
      <c r="G50" s="162">
        <f t="shared" si="36"/>
        <v>21153.121999999999</v>
      </c>
      <c r="H50" s="162">
        <f t="shared" si="50"/>
        <v>112.71205388066541</v>
      </c>
      <c r="I50" s="162">
        <f t="shared" si="37"/>
        <v>-12167.039999999999</v>
      </c>
      <c r="J50" s="162">
        <f t="shared" si="38"/>
        <v>-14795.433999999999</v>
      </c>
      <c r="K50" s="171">
        <v>16029.1</v>
      </c>
      <c r="L50" s="171">
        <v>6357.6880000000001</v>
      </c>
      <c r="M50" s="164">
        <f t="shared" si="39"/>
        <v>8018.64</v>
      </c>
      <c r="N50" s="164">
        <f t="shared" si="39"/>
        <v>3973.7</v>
      </c>
      <c r="O50" s="164">
        <f t="shared" si="39"/>
        <v>6359.4220000000005</v>
      </c>
      <c r="P50" s="164">
        <f t="shared" si="5"/>
        <v>160.03779852530388</v>
      </c>
      <c r="Q50" s="165">
        <f t="shared" si="40"/>
        <v>906.3</v>
      </c>
      <c r="R50" s="165">
        <f t="shared" si="40"/>
        <v>630</v>
      </c>
      <c r="S50" s="165">
        <f t="shared" si="40"/>
        <v>569.64599999999996</v>
      </c>
      <c r="T50" s="166">
        <f t="shared" si="14"/>
        <v>90.419999999999987</v>
      </c>
      <c r="U50" s="167">
        <v>42.5</v>
      </c>
      <c r="V50" s="169">
        <v>30</v>
      </c>
      <c r="W50" s="27">
        <v>7.7859999999999996</v>
      </c>
      <c r="X50" s="169">
        <f t="shared" si="52"/>
        <v>25.95333333333333</v>
      </c>
      <c r="Y50" s="167">
        <v>1948</v>
      </c>
      <c r="Z50" s="169">
        <v>1364.1</v>
      </c>
      <c r="AA50" s="27">
        <v>1364.1</v>
      </c>
      <c r="AB50" s="169">
        <f t="shared" si="42"/>
        <v>100</v>
      </c>
      <c r="AC50" s="167">
        <v>863.8</v>
      </c>
      <c r="AD50" s="169">
        <v>600</v>
      </c>
      <c r="AE50" s="27">
        <v>561.86</v>
      </c>
      <c r="AF50" s="169">
        <f t="shared" si="43"/>
        <v>93.643333333333331</v>
      </c>
      <c r="AG50" s="167">
        <v>40</v>
      </c>
      <c r="AH50" s="169">
        <v>30</v>
      </c>
      <c r="AI50" s="27">
        <v>14.75</v>
      </c>
      <c r="AJ50" s="169">
        <f t="shared" si="51"/>
        <v>49.166666666666664</v>
      </c>
      <c r="AK50" s="168"/>
      <c r="AL50" s="171"/>
      <c r="AM50" s="27"/>
      <c r="AN50" s="171"/>
      <c r="AO50" s="171"/>
      <c r="AP50" s="171"/>
      <c r="AQ50" s="171"/>
      <c r="AR50" s="171"/>
      <c r="AS50" s="171"/>
      <c r="AT50" s="171"/>
      <c r="AU50" s="182">
        <v>16778.3</v>
      </c>
      <c r="AV50" s="173">
        <v>12583.7</v>
      </c>
      <c r="AW50" s="174">
        <f t="shared" si="15"/>
        <v>12583.7</v>
      </c>
      <c r="AX50" s="171"/>
      <c r="AY50" s="184"/>
      <c r="AZ50" s="171"/>
      <c r="BA50" s="171">
        <v>3399.2</v>
      </c>
      <c r="BB50" s="171">
        <v>2210</v>
      </c>
      <c r="BC50" s="170">
        <f t="shared" si="17"/>
        <v>2210</v>
      </c>
      <c r="BD50" s="170"/>
      <c r="BE50" s="170"/>
      <c r="BF50" s="171"/>
      <c r="BG50" s="164">
        <f t="shared" si="45"/>
        <v>1090</v>
      </c>
      <c r="BH50" s="164">
        <f t="shared" si="45"/>
        <v>830</v>
      </c>
      <c r="BI50" s="164">
        <f t="shared" si="45"/>
        <v>376.58600000000001</v>
      </c>
      <c r="BJ50" s="177">
        <f t="shared" si="19"/>
        <v>45.371807228915664</v>
      </c>
      <c r="BK50" s="167">
        <v>980</v>
      </c>
      <c r="BL50" s="169">
        <v>750</v>
      </c>
      <c r="BM50" s="27">
        <v>326.786</v>
      </c>
      <c r="BN50" s="167"/>
      <c r="BO50" s="168"/>
      <c r="BP50" s="27"/>
      <c r="BQ50" s="167"/>
      <c r="BR50" s="171"/>
      <c r="BS50" s="171"/>
      <c r="BT50" s="167">
        <v>110</v>
      </c>
      <c r="BU50" s="169">
        <v>80</v>
      </c>
      <c r="BV50" s="27">
        <v>49.8</v>
      </c>
      <c r="BW50" s="171"/>
      <c r="BX50" s="171"/>
      <c r="BY50" s="171"/>
      <c r="BZ50" s="171"/>
      <c r="CA50" s="171"/>
      <c r="CB50" s="27"/>
      <c r="CC50" s="168"/>
      <c r="CD50" s="168"/>
      <c r="CE50" s="27"/>
      <c r="CF50" s="167"/>
      <c r="CG50" s="169"/>
      <c r="CH50" s="27"/>
      <c r="CI50" s="167"/>
      <c r="CJ50" s="171"/>
      <c r="CK50" s="27"/>
      <c r="CL50" s="167"/>
      <c r="CM50" s="168"/>
      <c r="CN50" s="27"/>
      <c r="CO50" s="167"/>
      <c r="CP50" s="169"/>
      <c r="CQ50" s="27"/>
      <c r="CR50" s="167"/>
      <c r="CS50" s="191"/>
      <c r="CT50" s="27"/>
      <c r="CU50" s="178">
        <v>4034.34</v>
      </c>
      <c r="CV50" s="169">
        <v>1119.5999999999999</v>
      </c>
      <c r="CW50" s="27">
        <v>4034.34</v>
      </c>
      <c r="CX50" s="171"/>
      <c r="CY50" s="162">
        <f t="shared" si="46"/>
        <v>28196.14</v>
      </c>
      <c r="CZ50" s="162">
        <f t="shared" si="46"/>
        <v>18767.400000000001</v>
      </c>
      <c r="DA50" s="162">
        <f t="shared" si="47"/>
        <v>21153.121999999999</v>
      </c>
      <c r="DB50" s="171"/>
      <c r="DC50" s="171"/>
      <c r="DD50" s="171"/>
      <c r="DE50" s="171"/>
      <c r="DF50" s="171"/>
      <c r="DG50" s="190"/>
      <c r="DH50" s="171"/>
      <c r="DI50" s="171"/>
      <c r="DJ50" s="171"/>
      <c r="DK50" s="171"/>
      <c r="DL50" s="171"/>
      <c r="DM50" s="171"/>
      <c r="DN50" s="171"/>
      <c r="DO50" s="171"/>
      <c r="DP50" s="171"/>
      <c r="DQ50" s="180"/>
      <c r="DR50" s="180"/>
      <c r="DS50" s="27"/>
      <c r="DT50" s="171"/>
      <c r="DU50" s="181">
        <f t="shared" si="53"/>
        <v>0</v>
      </c>
      <c r="DV50" s="181">
        <f t="shared" si="53"/>
        <v>0</v>
      </c>
      <c r="DW50" s="181">
        <f t="shared" si="49"/>
        <v>0</v>
      </c>
    </row>
    <row r="51" spans="1:127" s="28" customFormat="1">
      <c r="A51" s="24">
        <v>40</v>
      </c>
      <c r="B51" s="25" t="s">
        <v>73</v>
      </c>
      <c r="C51" s="16">
        <v>7620.4</v>
      </c>
      <c r="D51" s="16">
        <v>220</v>
      </c>
      <c r="E51" s="162">
        <f t="shared" si="36"/>
        <v>35409.799999999996</v>
      </c>
      <c r="F51" s="162">
        <f t="shared" si="36"/>
        <v>26401.1</v>
      </c>
      <c r="G51" s="162">
        <f t="shared" si="36"/>
        <v>25948.619000000002</v>
      </c>
      <c r="H51" s="162">
        <f t="shared" si="50"/>
        <v>98.286128229505593</v>
      </c>
      <c r="I51" s="162">
        <f t="shared" si="37"/>
        <v>-9884.4999999999964</v>
      </c>
      <c r="J51" s="162">
        <f t="shared" si="38"/>
        <v>-16663.313000000002</v>
      </c>
      <c r="K51" s="171">
        <v>25525.3</v>
      </c>
      <c r="L51" s="171">
        <v>9285.3060000000005</v>
      </c>
      <c r="M51" s="164">
        <f t="shared" si="39"/>
        <v>7308.3</v>
      </c>
      <c r="N51" s="164">
        <f t="shared" si="39"/>
        <v>5596.1</v>
      </c>
      <c r="O51" s="164">
        <f t="shared" si="39"/>
        <v>5143.6189999999997</v>
      </c>
      <c r="P51" s="164">
        <f t="shared" si="5"/>
        <v>91.914351065920897</v>
      </c>
      <c r="Q51" s="165">
        <f t="shared" si="40"/>
        <v>2596.6</v>
      </c>
      <c r="R51" s="165">
        <f t="shared" si="40"/>
        <v>1929.4</v>
      </c>
      <c r="S51" s="165">
        <f t="shared" si="40"/>
        <v>1484.7810000000002</v>
      </c>
      <c r="T51" s="166">
        <f t="shared" si="14"/>
        <v>76.955582046231996</v>
      </c>
      <c r="U51" s="167">
        <v>28.1</v>
      </c>
      <c r="V51" s="169">
        <v>3</v>
      </c>
      <c r="W51" s="27">
        <v>30.15</v>
      </c>
      <c r="X51" s="169">
        <f t="shared" si="52"/>
        <v>1005</v>
      </c>
      <c r="Y51" s="167">
        <v>4100</v>
      </c>
      <c r="Z51" s="169">
        <v>3192.9</v>
      </c>
      <c r="AA51" s="27">
        <v>3252.9189999999999</v>
      </c>
      <c r="AB51" s="169">
        <f t="shared" si="42"/>
        <v>101.87976447743429</v>
      </c>
      <c r="AC51" s="167">
        <v>2568.5</v>
      </c>
      <c r="AD51" s="169">
        <v>1926.4</v>
      </c>
      <c r="AE51" s="27">
        <v>1454.6310000000001</v>
      </c>
      <c r="AF51" s="169">
        <f t="shared" si="43"/>
        <v>75.510330149501655</v>
      </c>
      <c r="AG51" s="167">
        <v>156</v>
      </c>
      <c r="AH51" s="169">
        <v>117</v>
      </c>
      <c r="AI51" s="27">
        <v>117</v>
      </c>
      <c r="AJ51" s="169">
        <f t="shared" si="51"/>
        <v>100</v>
      </c>
      <c r="AK51" s="168"/>
      <c r="AL51" s="171"/>
      <c r="AM51" s="27"/>
      <c r="AN51" s="171"/>
      <c r="AO51" s="171"/>
      <c r="AP51" s="171"/>
      <c r="AQ51" s="171"/>
      <c r="AR51" s="171"/>
      <c r="AS51" s="171"/>
      <c r="AT51" s="171"/>
      <c r="AU51" s="182">
        <v>25366.6</v>
      </c>
      <c r="AV51" s="173">
        <v>19025</v>
      </c>
      <c r="AW51" s="174">
        <f t="shared" si="15"/>
        <v>19025</v>
      </c>
      <c r="AX51" s="171"/>
      <c r="AY51" s="171"/>
      <c r="AZ51" s="171"/>
      <c r="BA51" s="176">
        <v>2734.9</v>
      </c>
      <c r="BB51" s="171">
        <v>1780</v>
      </c>
      <c r="BC51" s="170">
        <f t="shared" si="17"/>
        <v>1780</v>
      </c>
      <c r="BD51" s="170"/>
      <c r="BE51" s="170"/>
      <c r="BF51" s="171"/>
      <c r="BG51" s="164">
        <f t="shared" si="45"/>
        <v>455.7</v>
      </c>
      <c r="BH51" s="164">
        <f t="shared" si="45"/>
        <v>356.8</v>
      </c>
      <c r="BI51" s="164">
        <f t="shared" si="45"/>
        <v>288.91899999999998</v>
      </c>
      <c r="BJ51" s="177">
        <f t="shared" si="19"/>
        <v>80.975056053811656</v>
      </c>
      <c r="BK51" s="167">
        <v>455.7</v>
      </c>
      <c r="BL51" s="169">
        <v>356.8</v>
      </c>
      <c r="BM51" s="27">
        <v>288.91899999999998</v>
      </c>
      <c r="BN51" s="167"/>
      <c r="BO51" s="168"/>
      <c r="BP51" s="27"/>
      <c r="BQ51" s="167"/>
      <c r="BR51" s="171"/>
      <c r="BS51" s="171"/>
      <c r="BT51" s="167"/>
      <c r="BU51" s="169"/>
      <c r="BV51" s="27"/>
      <c r="BW51" s="171"/>
      <c r="BX51" s="171"/>
      <c r="BY51" s="171"/>
      <c r="BZ51" s="171"/>
      <c r="CA51" s="171"/>
      <c r="CB51" s="27"/>
      <c r="CC51" s="168"/>
      <c r="CD51" s="168"/>
      <c r="CE51" s="27"/>
      <c r="CF51" s="167"/>
      <c r="CG51" s="169"/>
      <c r="CH51" s="27"/>
      <c r="CI51" s="167"/>
      <c r="CJ51" s="171"/>
      <c r="CK51" s="27"/>
      <c r="CL51" s="167"/>
      <c r="CM51" s="168"/>
      <c r="CN51" s="27"/>
      <c r="CO51" s="167"/>
      <c r="CP51" s="169"/>
      <c r="CQ51" s="27"/>
      <c r="CR51" s="167"/>
      <c r="CS51" s="191"/>
      <c r="CT51" s="27"/>
      <c r="CU51" s="178"/>
      <c r="CV51" s="169"/>
      <c r="CW51" s="27"/>
      <c r="CX51" s="171"/>
      <c r="CY51" s="162">
        <f t="shared" si="46"/>
        <v>35409.799999999996</v>
      </c>
      <c r="CZ51" s="162">
        <f t="shared" si="46"/>
        <v>26401.1</v>
      </c>
      <c r="DA51" s="162">
        <f t="shared" si="47"/>
        <v>25948.619000000002</v>
      </c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80"/>
      <c r="DR51" s="180"/>
      <c r="DS51" s="27"/>
      <c r="DT51" s="171"/>
      <c r="DU51" s="181">
        <f t="shared" si="53"/>
        <v>0</v>
      </c>
      <c r="DV51" s="181">
        <f t="shared" si="53"/>
        <v>0</v>
      </c>
      <c r="DW51" s="181">
        <f t="shared" si="49"/>
        <v>0</v>
      </c>
    </row>
    <row r="52" spans="1:127" s="28" customFormat="1">
      <c r="A52" s="24">
        <v>41</v>
      </c>
      <c r="B52" s="25" t="s">
        <v>74</v>
      </c>
      <c r="C52" s="16">
        <v>888.4</v>
      </c>
      <c r="D52" s="16"/>
      <c r="E52" s="162">
        <f t="shared" si="36"/>
        <v>14943.399999999998</v>
      </c>
      <c r="F52" s="162">
        <f t="shared" si="36"/>
        <v>10069.1</v>
      </c>
      <c r="G52" s="162">
        <f t="shared" si="36"/>
        <v>9348.3490000000002</v>
      </c>
      <c r="H52" s="162">
        <f t="shared" si="50"/>
        <v>92.841952110913581</v>
      </c>
      <c r="I52" s="162">
        <f t="shared" si="37"/>
        <v>-5062.6999999999971</v>
      </c>
      <c r="J52" s="162">
        <f t="shared" si="38"/>
        <v>-6478.8040000000001</v>
      </c>
      <c r="K52" s="171">
        <v>9880.7000000000007</v>
      </c>
      <c r="L52" s="171">
        <v>2869.5450000000001</v>
      </c>
      <c r="M52" s="164">
        <f t="shared" si="39"/>
        <v>4469.0999999999995</v>
      </c>
      <c r="N52" s="164">
        <f t="shared" si="39"/>
        <v>2305.5</v>
      </c>
      <c r="O52" s="164">
        <f t="shared" si="39"/>
        <v>1584.7489999999998</v>
      </c>
      <c r="P52" s="164">
        <f t="shared" si="5"/>
        <v>68.737757536326171</v>
      </c>
      <c r="Q52" s="165">
        <f t="shared" si="40"/>
        <v>1248.2</v>
      </c>
      <c r="R52" s="165">
        <f t="shared" si="40"/>
        <v>325</v>
      </c>
      <c r="S52" s="165">
        <f t="shared" si="40"/>
        <v>616.08799999999997</v>
      </c>
      <c r="T52" s="166">
        <f t="shared" si="14"/>
        <v>189.56553846153844</v>
      </c>
      <c r="U52" s="167">
        <v>54.2</v>
      </c>
      <c r="V52" s="169">
        <v>5</v>
      </c>
      <c r="W52" s="27">
        <v>0.45600000000000002</v>
      </c>
      <c r="X52" s="169">
        <f t="shared" si="52"/>
        <v>9.120000000000001</v>
      </c>
      <c r="Y52" s="167">
        <v>2599.6</v>
      </c>
      <c r="Z52" s="169">
        <v>1524.2</v>
      </c>
      <c r="AA52" s="27">
        <v>740.76</v>
      </c>
      <c r="AB52" s="169">
        <f t="shared" si="42"/>
        <v>48.599921270174519</v>
      </c>
      <c r="AC52" s="167">
        <v>1194</v>
      </c>
      <c r="AD52" s="169">
        <v>320</v>
      </c>
      <c r="AE52" s="27">
        <v>615.63199999999995</v>
      </c>
      <c r="AF52" s="169">
        <f t="shared" si="43"/>
        <v>192.38499999999999</v>
      </c>
      <c r="AG52" s="167">
        <v>201</v>
      </c>
      <c r="AH52" s="169">
        <v>141.6</v>
      </c>
      <c r="AI52" s="27">
        <v>105.8</v>
      </c>
      <c r="AJ52" s="169">
        <f t="shared" si="51"/>
        <v>74.717514124293785</v>
      </c>
      <c r="AK52" s="168"/>
      <c r="AL52" s="171"/>
      <c r="AM52" s="27"/>
      <c r="AN52" s="171"/>
      <c r="AO52" s="171"/>
      <c r="AP52" s="171"/>
      <c r="AQ52" s="171"/>
      <c r="AR52" s="171"/>
      <c r="AS52" s="171"/>
      <c r="AT52" s="171"/>
      <c r="AU52" s="182">
        <v>9564.7999999999993</v>
      </c>
      <c r="AV52" s="173">
        <v>7173.6</v>
      </c>
      <c r="AW52" s="174">
        <f t="shared" si="15"/>
        <v>7173.6</v>
      </c>
      <c r="AX52" s="171"/>
      <c r="AY52" s="171"/>
      <c r="AZ52" s="171"/>
      <c r="BA52" s="171">
        <v>909.5</v>
      </c>
      <c r="BB52" s="171">
        <v>590</v>
      </c>
      <c r="BC52" s="170">
        <f t="shared" si="17"/>
        <v>590</v>
      </c>
      <c r="BD52" s="170"/>
      <c r="BE52" s="170"/>
      <c r="BF52" s="171"/>
      <c r="BG52" s="164">
        <f t="shared" si="45"/>
        <v>420.3</v>
      </c>
      <c r="BH52" s="164">
        <f t="shared" si="45"/>
        <v>314.7</v>
      </c>
      <c r="BI52" s="164">
        <f t="shared" si="45"/>
        <v>122.101</v>
      </c>
      <c r="BJ52" s="177">
        <f t="shared" si="19"/>
        <v>38.799173816333017</v>
      </c>
      <c r="BK52" s="167">
        <v>340.3</v>
      </c>
      <c r="BL52" s="169">
        <v>254.7</v>
      </c>
      <c r="BM52" s="27">
        <v>120.101</v>
      </c>
      <c r="BN52" s="167"/>
      <c r="BO52" s="168"/>
      <c r="BP52" s="27"/>
      <c r="BQ52" s="167"/>
      <c r="BR52" s="171"/>
      <c r="BS52" s="171"/>
      <c r="BT52" s="167">
        <v>80</v>
      </c>
      <c r="BU52" s="169">
        <v>60</v>
      </c>
      <c r="BV52" s="27">
        <v>2</v>
      </c>
      <c r="BW52" s="171"/>
      <c r="BX52" s="171"/>
      <c r="BY52" s="171"/>
      <c r="BZ52" s="171"/>
      <c r="CA52" s="171"/>
      <c r="CB52" s="27"/>
      <c r="CC52" s="168"/>
      <c r="CD52" s="168"/>
      <c r="CE52" s="27"/>
      <c r="CF52" s="167"/>
      <c r="CG52" s="169"/>
      <c r="CH52" s="27"/>
      <c r="CI52" s="167"/>
      <c r="CJ52" s="171"/>
      <c r="CK52" s="27"/>
      <c r="CL52" s="167"/>
      <c r="CM52" s="168"/>
      <c r="CN52" s="27"/>
      <c r="CO52" s="167"/>
      <c r="CP52" s="169"/>
      <c r="CQ52" s="27"/>
      <c r="CR52" s="167"/>
      <c r="CS52" s="191"/>
      <c r="CT52" s="27"/>
      <c r="CU52" s="178"/>
      <c r="CV52" s="169"/>
      <c r="CW52" s="27"/>
      <c r="CX52" s="171"/>
      <c r="CY52" s="162">
        <f t="shared" si="46"/>
        <v>14943.399999999998</v>
      </c>
      <c r="CZ52" s="162">
        <f t="shared" si="46"/>
        <v>10069.1</v>
      </c>
      <c r="DA52" s="162">
        <f t="shared" si="47"/>
        <v>9348.3490000000002</v>
      </c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80"/>
      <c r="DR52" s="180"/>
      <c r="DS52" s="27"/>
      <c r="DT52" s="171"/>
      <c r="DU52" s="181">
        <f t="shared" si="53"/>
        <v>0</v>
      </c>
      <c r="DV52" s="181">
        <f t="shared" si="53"/>
        <v>0</v>
      </c>
      <c r="DW52" s="181">
        <f t="shared" si="49"/>
        <v>0</v>
      </c>
    </row>
    <row r="53" spans="1:127" s="28" customFormat="1">
      <c r="A53" s="24">
        <v>42</v>
      </c>
      <c r="B53" s="25" t="s">
        <v>114</v>
      </c>
      <c r="C53" s="16">
        <v>199.1</v>
      </c>
      <c r="D53" s="16"/>
      <c r="E53" s="162">
        <f t="shared" si="36"/>
        <v>21611.657999999999</v>
      </c>
      <c r="F53" s="162">
        <f t="shared" si="36"/>
        <v>14926.3</v>
      </c>
      <c r="G53" s="162">
        <f t="shared" si="36"/>
        <v>15120.045</v>
      </c>
      <c r="H53" s="162">
        <f t="shared" si="50"/>
        <v>101.29801089352353</v>
      </c>
      <c r="I53" s="162">
        <f t="shared" si="37"/>
        <v>-6586.0579999999991</v>
      </c>
      <c r="J53" s="162">
        <f t="shared" si="38"/>
        <v>-10174.823</v>
      </c>
      <c r="K53" s="171">
        <v>15025.6</v>
      </c>
      <c r="L53" s="171">
        <v>4945.2219999999998</v>
      </c>
      <c r="M53" s="164">
        <f t="shared" si="39"/>
        <v>6077.4580000000005</v>
      </c>
      <c r="N53" s="164">
        <f t="shared" si="39"/>
        <v>3363</v>
      </c>
      <c r="O53" s="164">
        <f t="shared" si="39"/>
        <v>3556.7449999999999</v>
      </c>
      <c r="P53" s="164">
        <f t="shared" si="5"/>
        <v>105.76107641986322</v>
      </c>
      <c r="Q53" s="165">
        <f t="shared" si="40"/>
        <v>950</v>
      </c>
      <c r="R53" s="165">
        <f t="shared" si="40"/>
        <v>810</v>
      </c>
      <c r="S53" s="165">
        <f t="shared" si="40"/>
        <v>703.13</v>
      </c>
      <c r="T53" s="166">
        <f t="shared" si="14"/>
        <v>86.806172839506175</v>
      </c>
      <c r="U53" s="167">
        <v>38</v>
      </c>
      <c r="V53" s="168">
        <v>30</v>
      </c>
      <c r="W53" s="27">
        <v>0.254</v>
      </c>
      <c r="X53" s="169">
        <f t="shared" si="52"/>
        <v>0.84666666666666657</v>
      </c>
      <c r="Y53" s="167">
        <v>2521</v>
      </c>
      <c r="Z53" s="169">
        <v>2273</v>
      </c>
      <c r="AA53" s="27">
        <v>1143.723</v>
      </c>
      <c r="AB53" s="169">
        <f t="shared" si="42"/>
        <v>50.317773867135941</v>
      </c>
      <c r="AC53" s="167">
        <v>912</v>
      </c>
      <c r="AD53" s="169">
        <v>780</v>
      </c>
      <c r="AE53" s="27">
        <v>702.87599999999998</v>
      </c>
      <c r="AF53" s="169">
        <f t="shared" si="43"/>
        <v>90.112307692307681</v>
      </c>
      <c r="AG53" s="167">
        <v>100</v>
      </c>
      <c r="AH53" s="169">
        <v>90</v>
      </c>
      <c r="AI53" s="27">
        <v>18</v>
      </c>
      <c r="AJ53" s="169">
        <f t="shared" si="51"/>
        <v>20</v>
      </c>
      <c r="AK53" s="168"/>
      <c r="AL53" s="171"/>
      <c r="AM53" s="27"/>
      <c r="AN53" s="171"/>
      <c r="AO53" s="171"/>
      <c r="AP53" s="171"/>
      <c r="AQ53" s="171"/>
      <c r="AR53" s="171"/>
      <c r="AS53" s="171"/>
      <c r="AT53" s="171"/>
      <c r="AU53" s="182">
        <v>14663</v>
      </c>
      <c r="AV53" s="173">
        <v>10997.3</v>
      </c>
      <c r="AW53" s="174">
        <f t="shared" si="15"/>
        <v>10997.3</v>
      </c>
      <c r="AX53" s="171"/>
      <c r="AY53" s="184"/>
      <c r="AZ53" s="171"/>
      <c r="BA53" s="171">
        <v>871.2</v>
      </c>
      <c r="BB53" s="171">
        <v>566</v>
      </c>
      <c r="BC53" s="170">
        <f t="shared" si="17"/>
        <v>566</v>
      </c>
      <c r="BD53" s="170"/>
      <c r="BE53" s="170"/>
      <c r="BF53" s="171"/>
      <c r="BG53" s="164">
        <f t="shared" si="45"/>
        <v>230</v>
      </c>
      <c r="BH53" s="164">
        <f t="shared" si="45"/>
        <v>115</v>
      </c>
      <c r="BI53" s="164">
        <f t="shared" si="45"/>
        <v>59.548999999999999</v>
      </c>
      <c r="BJ53" s="177">
        <f t="shared" si="19"/>
        <v>51.781739130434779</v>
      </c>
      <c r="BK53" s="167">
        <v>200</v>
      </c>
      <c r="BL53" s="169">
        <v>90</v>
      </c>
      <c r="BM53" s="27">
        <v>59.548999999999999</v>
      </c>
      <c r="BN53" s="167"/>
      <c r="BO53" s="168"/>
      <c r="BP53" s="27"/>
      <c r="BQ53" s="167"/>
      <c r="BR53" s="171"/>
      <c r="BS53" s="171"/>
      <c r="BT53" s="167">
        <v>30</v>
      </c>
      <c r="BU53" s="168">
        <v>25</v>
      </c>
      <c r="BV53" s="27">
        <v>0</v>
      </c>
      <c r="BW53" s="171"/>
      <c r="BX53" s="171"/>
      <c r="BY53" s="171"/>
      <c r="BZ53" s="171"/>
      <c r="CA53" s="171"/>
      <c r="CB53" s="27"/>
      <c r="CC53" s="168"/>
      <c r="CD53" s="168"/>
      <c r="CE53" s="27"/>
      <c r="CF53" s="167">
        <v>50</v>
      </c>
      <c r="CG53" s="169">
        <v>25</v>
      </c>
      <c r="CH53" s="27">
        <v>0</v>
      </c>
      <c r="CI53" s="167"/>
      <c r="CJ53" s="171"/>
      <c r="CK53" s="27"/>
      <c r="CL53" s="167"/>
      <c r="CM53" s="168"/>
      <c r="CN53" s="27"/>
      <c r="CO53" s="167"/>
      <c r="CP53" s="169"/>
      <c r="CQ53" s="27"/>
      <c r="CR53" s="167"/>
      <c r="CS53" s="191"/>
      <c r="CT53" s="27"/>
      <c r="CU53" s="178">
        <v>2226.4580000000001</v>
      </c>
      <c r="CV53" s="168">
        <v>50</v>
      </c>
      <c r="CW53" s="27">
        <v>1632.3430000000001</v>
      </c>
      <c r="CX53" s="171"/>
      <c r="CY53" s="162">
        <f t="shared" si="46"/>
        <v>21611.657999999999</v>
      </c>
      <c r="CZ53" s="162">
        <f t="shared" si="46"/>
        <v>14926.3</v>
      </c>
      <c r="DA53" s="162">
        <f t="shared" si="47"/>
        <v>15120.045</v>
      </c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80"/>
      <c r="DR53" s="180"/>
      <c r="DS53" s="27"/>
      <c r="DT53" s="171"/>
      <c r="DU53" s="181">
        <f t="shared" si="53"/>
        <v>0</v>
      </c>
      <c r="DV53" s="181">
        <f t="shared" si="53"/>
        <v>0</v>
      </c>
      <c r="DW53" s="181">
        <f t="shared" si="49"/>
        <v>0</v>
      </c>
    </row>
    <row r="54" spans="1:127" s="28" customFormat="1">
      <c r="A54" s="24">
        <v>43</v>
      </c>
      <c r="B54" s="25" t="s">
        <v>75</v>
      </c>
      <c r="C54" s="16">
        <v>24582.5</v>
      </c>
      <c r="D54" s="16"/>
      <c r="E54" s="162">
        <f t="shared" ref="E54:G54" si="54">CY54+DU54-DQ54</f>
        <v>36454.32</v>
      </c>
      <c r="F54" s="162">
        <f t="shared" si="54"/>
        <v>28041.9</v>
      </c>
      <c r="G54" s="162">
        <f t="shared" si="54"/>
        <v>27170.958999999999</v>
      </c>
      <c r="H54" s="162">
        <f t="shared" si="50"/>
        <v>96.894144120048921</v>
      </c>
      <c r="I54" s="162">
        <f t="shared" si="37"/>
        <v>-10696.619999999999</v>
      </c>
      <c r="J54" s="162">
        <f t="shared" si="38"/>
        <v>-18303.849999999999</v>
      </c>
      <c r="K54" s="171">
        <v>25757.7</v>
      </c>
      <c r="L54" s="171">
        <v>8867.1090000000004</v>
      </c>
      <c r="M54" s="164">
        <f t="shared" si="39"/>
        <v>8618.42</v>
      </c>
      <c r="N54" s="164">
        <f t="shared" si="39"/>
        <v>7278.2000000000007</v>
      </c>
      <c r="O54" s="164">
        <f t="shared" si="39"/>
        <v>6407.259</v>
      </c>
      <c r="P54" s="164">
        <f t="shared" si="5"/>
        <v>88.033565991591317</v>
      </c>
      <c r="Q54" s="165">
        <f t="shared" si="40"/>
        <v>1974.5</v>
      </c>
      <c r="R54" s="165">
        <f t="shared" si="40"/>
        <v>1480.8</v>
      </c>
      <c r="S54" s="165">
        <f t="shared" si="40"/>
        <v>1357.8869999999999</v>
      </c>
      <c r="T54" s="166">
        <f t="shared" si="14"/>
        <v>91.699554294975684</v>
      </c>
      <c r="U54" s="167">
        <v>33.5</v>
      </c>
      <c r="V54" s="169">
        <v>25.1</v>
      </c>
      <c r="W54" s="27">
        <v>0.46200000000000002</v>
      </c>
      <c r="X54" s="169">
        <f t="shared" si="52"/>
        <v>1.8406374501992031</v>
      </c>
      <c r="Y54" s="167">
        <v>3555</v>
      </c>
      <c r="Z54" s="169">
        <v>2971.5</v>
      </c>
      <c r="AA54" s="27">
        <v>2971.4740000000002</v>
      </c>
      <c r="AB54" s="169">
        <f t="shared" si="42"/>
        <v>99.999125021033151</v>
      </c>
      <c r="AC54" s="167">
        <v>1941</v>
      </c>
      <c r="AD54" s="169">
        <v>1455.7</v>
      </c>
      <c r="AE54" s="27">
        <v>1357.425</v>
      </c>
      <c r="AF54" s="169">
        <f t="shared" si="43"/>
        <v>93.248952394037232</v>
      </c>
      <c r="AG54" s="167">
        <v>84</v>
      </c>
      <c r="AH54" s="169">
        <v>63</v>
      </c>
      <c r="AI54" s="27">
        <v>18</v>
      </c>
      <c r="AJ54" s="169">
        <f t="shared" si="51"/>
        <v>28.571428571428573</v>
      </c>
      <c r="AK54" s="168"/>
      <c r="AL54" s="171"/>
      <c r="AM54" s="27"/>
      <c r="AN54" s="171"/>
      <c r="AO54" s="171"/>
      <c r="AP54" s="171"/>
      <c r="AQ54" s="171"/>
      <c r="AR54" s="171"/>
      <c r="AS54" s="171"/>
      <c r="AT54" s="171"/>
      <c r="AU54" s="182">
        <v>26702.3</v>
      </c>
      <c r="AV54" s="173">
        <v>20026.7</v>
      </c>
      <c r="AW54" s="174">
        <f t="shared" si="15"/>
        <v>20026.7</v>
      </c>
      <c r="AX54" s="171"/>
      <c r="AY54" s="184"/>
      <c r="AZ54" s="171"/>
      <c r="BA54" s="171">
        <v>1133.5999999999999</v>
      </c>
      <c r="BB54" s="171">
        <v>737</v>
      </c>
      <c r="BC54" s="170">
        <f t="shared" si="17"/>
        <v>737</v>
      </c>
      <c r="BD54" s="170"/>
      <c r="BE54" s="170"/>
      <c r="BF54" s="171"/>
      <c r="BG54" s="164">
        <f t="shared" si="45"/>
        <v>968</v>
      </c>
      <c r="BH54" s="164">
        <f t="shared" si="45"/>
        <v>726</v>
      </c>
      <c r="BI54" s="164">
        <f t="shared" si="45"/>
        <v>667.95799999999997</v>
      </c>
      <c r="BJ54" s="177">
        <f t="shared" si="19"/>
        <v>92.005234159779619</v>
      </c>
      <c r="BK54" s="167">
        <v>862</v>
      </c>
      <c r="BL54" s="169">
        <v>646.5</v>
      </c>
      <c r="BM54" s="27">
        <v>597.95799999999997</v>
      </c>
      <c r="BN54" s="167"/>
      <c r="BO54" s="168"/>
      <c r="BP54" s="27"/>
      <c r="BQ54" s="167"/>
      <c r="BR54" s="171"/>
      <c r="BS54" s="171"/>
      <c r="BT54" s="167">
        <v>106</v>
      </c>
      <c r="BU54" s="169">
        <v>79.5</v>
      </c>
      <c r="BV54" s="27">
        <v>70</v>
      </c>
      <c r="BW54" s="171"/>
      <c r="BX54" s="171"/>
      <c r="BY54" s="171"/>
      <c r="BZ54" s="171"/>
      <c r="CA54" s="171"/>
      <c r="CB54" s="27"/>
      <c r="CC54" s="168"/>
      <c r="CD54" s="168"/>
      <c r="CE54" s="27">
        <v>6</v>
      </c>
      <c r="CF54" s="167"/>
      <c r="CG54" s="169"/>
      <c r="CH54" s="27"/>
      <c r="CI54" s="167"/>
      <c r="CJ54" s="171"/>
      <c r="CK54" s="27"/>
      <c r="CL54" s="167"/>
      <c r="CM54" s="168"/>
      <c r="CN54" s="27"/>
      <c r="CO54" s="167"/>
      <c r="CP54" s="169"/>
      <c r="CQ54" s="27"/>
      <c r="CR54" s="167"/>
      <c r="CS54" s="191"/>
      <c r="CT54" s="27"/>
      <c r="CU54" s="178">
        <v>2036.92</v>
      </c>
      <c r="CV54" s="169">
        <v>2036.9</v>
      </c>
      <c r="CW54" s="27">
        <v>1385.94</v>
      </c>
      <c r="CX54" s="171"/>
      <c r="CY54" s="162">
        <f t="shared" si="46"/>
        <v>36454.32</v>
      </c>
      <c r="CZ54" s="162">
        <f t="shared" si="46"/>
        <v>28041.9</v>
      </c>
      <c r="DA54" s="162">
        <f t="shared" si="47"/>
        <v>27170.958999999999</v>
      </c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71"/>
      <c r="DN54" s="171"/>
      <c r="DO54" s="171"/>
      <c r="DP54" s="171"/>
      <c r="DQ54" s="180">
        <v>3412</v>
      </c>
      <c r="DR54" s="180">
        <v>3412</v>
      </c>
      <c r="DS54" s="27">
        <v>3412</v>
      </c>
      <c r="DT54" s="171"/>
      <c r="DU54" s="181">
        <f t="shared" si="53"/>
        <v>3412</v>
      </c>
      <c r="DV54" s="181">
        <f t="shared" si="53"/>
        <v>3412</v>
      </c>
      <c r="DW54" s="181">
        <f t="shared" si="49"/>
        <v>3412</v>
      </c>
    </row>
    <row r="55" spans="1:127" s="28" customFormat="1">
      <c r="A55" s="24">
        <v>44</v>
      </c>
      <c r="B55" s="25" t="s">
        <v>115</v>
      </c>
      <c r="C55" s="13">
        <v>11834.7</v>
      </c>
      <c r="D55" s="13"/>
      <c r="E55" s="162">
        <f t="shared" ref="E55:G73" si="55">CY55+DU55-DQ55</f>
        <v>162055</v>
      </c>
      <c r="F55" s="162">
        <f t="shared" si="55"/>
        <v>119267</v>
      </c>
      <c r="G55" s="162">
        <f t="shared" si="55"/>
        <v>111041.113</v>
      </c>
      <c r="H55" s="162">
        <f t="shared" si="50"/>
        <v>93.10296477650985</v>
      </c>
      <c r="I55" s="162">
        <f t="shared" ref="I55:I73" si="56">K55-E55</f>
        <v>-47365.5</v>
      </c>
      <c r="J55" s="162">
        <f t="shared" ref="J55:J73" si="57">L55-G55</f>
        <v>-70490.994000000006</v>
      </c>
      <c r="K55" s="163">
        <v>114689.5</v>
      </c>
      <c r="L55" s="163">
        <v>40550.118999999999</v>
      </c>
      <c r="M55" s="164">
        <f t="shared" ref="M55:O73" si="58">U55+Y55+AC55+AG55+AK55+AO55+BD55+BK55+BN55+BQ55+BT55+BW55+CC55+CF55+CL55+CO55+CU55</f>
        <v>40711.5</v>
      </c>
      <c r="N55" s="164">
        <f t="shared" si="58"/>
        <v>31281.5</v>
      </c>
      <c r="O55" s="164">
        <f t="shared" si="58"/>
        <v>24192.182999999997</v>
      </c>
      <c r="P55" s="164">
        <f t="shared" si="5"/>
        <v>77.337029873887104</v>
      </c>
      <c r="Q55" s="165">
        <f t="shared" ref="Q55:S73" si="59">U55+AC55</f>
        <v>15500</v>
      </c>
      <c r="R55" s="165">
        <f t="shared" si="59"/>
        <v>11625</v>
      </c>
      <c r="S55" s="165">
        <f t="shared" si="59"/>
        <v>10034.682000000001</v>
      </c>
      <c r="T55" s="166">
        <f t="shared" si="14"/>
        <v>86.319845161290331</v>
      </c>
      <c r="U55" s="167">
        <v>900</v>
      </c>
      <c r="V55" s="169">
        <v>675</v>
      </c>
      <c r="W55" s="27">
        <v>484.19</v>
      </c>
      <c r="X55" s="169">
        <f>W55*100/V55</f>
        <v>71.731851851851857</v>
      </c>
      <c r="Y55" s="167">
        <v>3700</v>
      </c>
      <c r="Z55" s="169">
        <v>2775</v>
      </c>
      <c r="AA55" s="27">
        <v>2107.39</v>
      </c>
      <c r="AB55" s="169">
        <f t="shared" ref="AB55:AB69" si="60">AA55*100/Z55</f>
        <v>75.941981981981982</v>
      </c>
      <c r="AC55" s="167">
        <v>14600</v>
      </c>
      <c r="AD55" s="169">
        <v>10950</v>
      </c>
      <c r="AE55" s="27">
        <v>9550.4920000000002</v>
      </c>
      <c r="AF55" s="169">
        <f t="shared" ref="AF55:AF73" si="61">AE55*100/AD55</f>
        <v>87.219105022831059</v>
      </c>
      <c r="AG55" s="167">
        <v>2736</v>
      </c>
      <c r="AH55" s="169">
        <v>2040</v>
      </c>
      <c r="AI55" s="27">
        <v>1887.4</v>
      </c>
      <c r="AJ55" s="169">
        <f>AI55*100/AH55</f>
        <v>92.519607843137251</v>
      </c>
      <c r="AK55" s="171">
        <v>6500</v>
      </c>
      <c r="AL55" s="169">
        <v>5475</v>
      </c>
      <c r="AM55" s="27">
        <v>3076.35</v>
      </c>
      <c r="AN55" s="169">
        <f t="shared" ref="AN55" si="62">AM55*100/AL55</f>
        <v>56.18904109589041</v>
      </c>
      <c r="AO55" s="170"/>
      <c r="AP55" s="170"/>
      <c r="AQ55" s="170"/>
      <c r="AR55" s="170"/>
      <c r="AS55" s="170"/>
      <c r="AT55" s="171"/>
      <c r="AU55" s="182">
        <v>86487.6</v>
      </c>
      <c r="AV55" s="173">
        <v>64865</v>
      </c>
      <c r="AW55" s="174">
        <f t="shared" si="15"/>
        <v>64865</v>
      </c>
      <c r="AX55" s="170">
        <v>4801.3</v>
      </c>
      <c r="AY55" s="175">
        <v>3202.5</v>
      </c>
      <c r="AZ55" s="171">
        <f t="shared" si="16"/>
        <v>3202.5</v>
      </c>
      <c r="BA55" s="176">
        <v>24711.7</v>
      </c>
      <c r="BB55" s="170">
        <v>16063</v>
      </c>
      <c r="BC55" s="170">
        <v>15309.4</v>
      </c>
      <c r="BD55" s="170"/>
      <c r="BE55" s="170"/>
      <c r="BF55" s="170"/>
      <c r="BG55" s="164">
        <f t="shared" ref="BG55:BI73" si="63">BK55+BN55+BQ55+BT55</f>
        <v>5250</v>
      </c>
      <c r="BH55" s="164">
        <f t="shared" si="63"/>
        <v>3835</v>
      </c>
      <c r="BI55" s="164">
        <f t="shared" si="63"/>
        <v>3315.1570000000002</v>
      </c>
      <c r="BJ55" s="177">
        <f t="shared" si="19"/>
        <v>86.444771838331164</v>
      </c>
      <c r="BK55" s="167">
        <v>1450</v>
      </c>
      <c r="BL55" s="169">
        <v>1060</v>
      </c>
      <c r="BM55" s="27">
        <v>969.41</v>
      </c>
      <c r="BN55" s="167">
        <v>1100</v>
      </c>
      <c r="BO55" s="169">
        <v>750</v>
      </c>
      <c r="BP55" s="27">
        <v>765.1</v>
      </c>
      <c r="BQ55" s="167"/>
      <c r="BR55" s="169"/>
      <c r="BS55" s="171"/>
      <c r="BT55" s="167">
        <v>2700</v>
      </c>
      <c r="BU55" s="169">
        <v>2025</v>
      </c>
      <c r="BV55" s="27">
        <v>1580.6469999999999</v>
      </c>
      <c r="BW55" s="170"/>
      <c r="BX55" s="170"/>
      <c r="BY55" s="170"/>
      <c r="BZ55" s="167">
        <v>5342.9</v>
      </c>
      <c r="CA55" s="169">
        <v>3855</v>
      </c>
      <c r="CB55" s="27">
        <v>3740.03</v>
      </c>
      <c r="CC55" s="168"/>
      <c r="CD55" s="168"/>
      <c r="CE55" s="27"/>
      <c r="CF55" s="167">
        <v>4425.5</v>
      </c>
      <c r="CG55" s="169">
        <v>3956.5</v>
      </c>
      <c r="CH55" s="27">
        <v>2845.444</v>
      </c>
      <c r="CI55" s="167">
        <v>4005.5</v>
      </c>
      <c r="CJ55" s="170">
        <v>3580</v>
      </c>
      <c r="CK55" s="27">
        <v>2586.5439999999999</v>
      </c>
      <c r="CL55" s="167">
        <v>800</v>
      </c>
      <c r="CM55" s="169">
        <v>600</v>
      </c>
      <c r="CN55" s="27">
        <v>78.375</v>
      </c>
      <c r="CO55" s="167"/>
      <c r="CP55" s="169"/>
      <c r="CQ55" s="27"/>
      <c r="CR55" s="167"/>
      <c r="CS55" s="171"/>
      <c r="CT55" s="27"/>
      <c r="CU55" s="178">
        <v>1800</v>
      </c>
      <c r="CV55" s="169">
        <v>975</v>
      </c>
      <c r="CW55" s="27">
        <v>847.38499999999999</v>
      </c>
      <c r="CX55" s="171"/>
      <c r="CY55" s="162">
        <f t="shared" ref="CY55:CZ73" si="64">U55+Y55+AC55+AG55+AK55+AO55+AR55+AU55+AX55+BA55+BD55+BK55+BN55+BQ55+BT55+BW55+BZ55+CC55+CF55+CL55+CO55+CR55+CU55</f>
        <v>162055</v>
      </c>
      <c r="CZ55" s="162">
        <f t="shared" si="64"/>
        <v>119267</v>
      </c>
      <c r="DA55" s="162">
        <f t="shared" ref="DA55:DA73" si="65">W55+AA55+AE55+AI55+AM55+AQ55+AT55+AW55+AZ55+BC55+BF55+BM55+BP55+BS55+BV55+BY55+CB55+CE55+CH55+CN55+CQ55+CT55+CW55+CX55</f>
        <v>111309.113</v>
      </c>
      <c r="DB55" s="170"/>
      <c r="DC55" s="170"/>
      <c r="DD55" s="170"/>
      <c r="DE55" s="170"/>
      <c r="DF55" s="170"/>
      <c r="DG55" s="170">
        <v>-268</v>
      </c>
      <c r="DH55" s="170"/>
      <c r="DI55" s="170"/>
      <c r="DJ55" s="170"/>
      <c r="DK55" s="170"/>
      <c r="DL55" s="170"/>
      <c r="DM55" s="170"/>
      <c r="DN55" s="170"/>
      <c r="DO55" s="170"/>
      <c r="DP55" s="170"/>
      <c r="DQ55" s="179"/>
      <c r="DR55" s="179"/>
      <c r="DS55" s="27"/>
      <c r="DT55" s="171"/>
      <c r="DU55" s="181">
        <f t="shared" ref="DU55:DV73" si="66">DB55+DE55+DH55+DK55+DN55+DQ55</f>
        <v>0</v>
      </c>
      <c r="DV55" s="181">
        <f t="shared" si="66"/>
        <v>0</v>
      </c>
      <c r="DW55" s="181">
        <f t="shared" ref="DW55:DW73" si="67">DD55+DG55+DJ55+DM55+DP55+DS55+DT55</f>
        <v>-268</v>
      </c>
    </row>
    <row r="56" spans="1:127" s="28" customFormat="1">
      <c r="A56" s="24">
        <v>45</v>
      </c>
      <c r="B56" s="25" t="s">
        <v>116</v>
      </c>
      <c r="C56" s="13">
        <v>7059.7</v>
      </c>
      <c r="D56" s="13"/>
      <c r="E56" s="162">
        <f t="shared" si="55"/>
        <v>48385.119999999995</v>
      </c>
      <c r="F56" s="162">
        <f t="shared" si="55"/>
        <v>35570.699999999997</v>
      </c>
      <c r="G56" s="162">
        <f t="shared" si="55"/>
        <v>34403.142000000007</v>
      </c>
      <c r="H56" s="162">
        <f t="shared" si="50"/>
        <v>96.717641204699405</v>
      </c>
      <c r="I56" s="162">
        <f t="shared" si="56"/>
        <v>-11000.419999999998</v>
      </c>
      <c r="J56" s="162">
        <f t="shared" si="57"/>
        <v>-19169.328000000009</v>
      </c>
      <c r="K56" s="163">
        <v>37384.699999999997</v>
      </c>
      <c r="L56" s="163">
        <v>15233.814</v>
      </c>
      <c r="M56" s="164">
        <f t="shared" si="58"/>
        <v>7132.12</v>
      </c>
      <c r="N56" s="164">
        <f t="shared" si="58"/>
        <v>5163.1000000000004</v>
      </c>
      <c r="O56" s="164">
        <f t="shared" si="58"/>
        <v>3995.5419999999995</v>
      </c>
      <c r="P56" s="164">
        <f t="shared" si="5"/>
        <v>77.386492611028245</v>
      </c>
      <c r="Q56" s="165">
        <f t="shared" si="59"/>
        <v>4597.8530000000001</v>
      </c>
      <c r="R56" s="165">
        <f t="shared" si="59"/>
        <v>3232.6000000000004</v>
      </c>
      <c r="S56" s="165">
        <f t="shared" si="59"/>
        <v>2795.0459999999998</v>
      </c>
      <c r="T56" s="166">
        <f t="shared" si="14"/>
        <v>86.464332116562503</v>
      </c>
      <c r="U56" s="167">
        <v>669.70299999999997</v>
      </c>
      <c r="V56" s="169">
        <v>490.8</v>
      </c>
      <c r="W56" s="27">
        <v>187.99100000000001</v>
      </c>
      <c r="X56" s="169">
        <f>W56*100/V56</f>
        <v>38.302974735126327</v>
      </c>
      <c r="Y56" s="167">
        <v>627.82899999999995</v>
      </c>
      <c r="Z56" s="169">
        <v>362.8</v>
      </c>
      <c r="AA56" s="27">
        <v>359.68</v>
      </c>
      <c r="AB56" s="169">
        <f t="shared" si="60"/>
        <v>99.140022050716638</v>
      </c>
      <c r="AC56" s="167">
        <v>3928.15</v>
      </c>
      <c r="AD56" s="169">
        <v>2741.8</v>
      </c>
      <c r="AE56" s="27">
        <v>2607.0549999999998</v>
      </c>
      <c r="AF56" s="169">
        <f t="shared" si="61"/>
        <v>95.085527755489082</v>
      </c>
      <c r="AG56" s="167">
        <v>365</v>
      </c>
      <c r="AH56" s="169">
        <v>273.7</v>
      </c>
      <c r="AI56" s="27">
        <v>226</v>
      </c>
      <c r="AJ56" s="169">
        <f>AI56*100/AH56</f>
        <v>82.572159298502015</v>
      </c>
      <c r="AK56" s="171"/>
      <c r="AL56" s="169"/>
      <c r="AM56" s="27"/>
      <c r="AN56" s="169"/>
      <c r="AO56" s="170"/>
      <c r="AP56" s="170"/>
      <c r="AQ56" s="170"/>
      <c r="AR56" s="170"/>
      <c r="AS56" s="170"/>
      <c r="AT56" s="171"/>
      <c r="AU56" s="182">
        <v>35509.800000000003</v>
      </c>
      <c r="AV56" s="173">
        <v>26632.400000000001</v>
      </c>
      <c r="AW56" s="174">
        <f t="shared" si="15"/>
        <v>26632.400000000001</v>
      </c>
      <c r="AX56" s="170">
        <v>2400.6</v>
      </c>
      <c r="AY56" s="175">
        <v>1601.2</v>
      </c>
      <c r="AZ56" s="171">
        <f t="shared" si="16"/>
        <v>1601.2</v>
      </c>
      <c r="BA56" s="176">
        <v>3342.6</v>
      </c>
      <c r="BB56" s="170">
        <v>2174</v>
      </c>
      <c r="BC56" s="170">
        <f t="shared" si="17"/>
        <v>2174</v>
      </c>
      <c r="BD56" s="170"/>
      <c r="BE56" s="170"/>
      <c r="BF56" s="170"/>
      <c r="BG56" s="164">
        <f t="shared" si="63"/>
        <v>1421.838</v>
      </c>
      <c r="BH56" s="164">
        <f t="shared" si="63"/>
        <v>1174.3999999999999</v>
      </c>
      <c r="BI56" s="164">
        <f t="shared" si="63"/>
        <v>579.995</v>
      </c>
      <c r="BJ56" s="177">
        <f t="shared" si="19"/>
        <v>49.386495231607633</v>
      </c>
      <c r="BK56" s="167"/>
      <c r="BL56" s="169"/>
      <c r="BM56" s="27">
        <v>13</v>
      </c>
      <c r="BN56" s="167">
        <v>1280.7059999999999</v>
      </c>
      <c r="BO56" s="169">
        <v>1068.5999999999999</v>
      </c>
      <c r="BP56" s="27">
        <v>523.21299999999997</v>
      </c>
      <c r="BQ56" s="167"/>
      <c r="BR56" s="171"/>
      <c r="BS56" s="171"/>
      <c r="BT56" s="167">
        <v>141.13200000000001</v>
      </c>
      <c r="BU56" s="169">
        <v>105.8</v>
      </c>
      <c r="BV56" s="27">
        <v>43.781999999999996</v>
      </c>
      <c r="BW56" s="170"/>
      <c r="BX56" s="170"/>
      <c r="BY56" s="170"/>
      <c r="BZ56" s="171"/>
      <c r="CA56" s="171"/>
      <c r="CB56" s="27"/>
      <c r="CC56" s="168"/>
      <c r="CD56" s="168"/>
      <c r="CE56" s="27"/>
      <c r="CF56" s="167">
        <v>29.6</v>
      </c>
      <c r="CG56" s="167">
        <v>29.6</v>
      </c>
      <c r="CH56" s="27">
        <v>10</v>
      </c>
      <c r="CI56" s="167"/>
      <c r="CJ56" s="170"/>
      <c r="CK56" s="27"/>
      <c r="CL56" s="167"/>
      <c r="CM56" s="169"/>
      <c r="CN56" s="27"/>
      <c r="CO56" s="167">
        <v>80</v>
      </c>
      <c r="CP56" s="167">
        <v>80</v>
      </c>
      <c r="CQ56" s="27">
        <v>0</v>
      </c>
      <c r="CR56" s="167"/>
      <c r="CS56" s="171"/>
      <c r="CT56" s="27"/>
      <c r="CU56" s="178">
        <v>10</v>
      </c>
      <c r="CV56" s="167">
        <v>10</v>
      </c>
      <c r="CW56" s="27">
        <v>24.821000000000002</v>
      </c>
      <c r="CX56" s="171"/>
      <c r="CY56" s="162">
        <f t="shared" si="64"/>
        <v>48385.119999999995</v>
      </c>
      <c r="CZ56" s="162">
        <f t="shared" si="64"/>
        <v>35570.699999999997</v>
      </c>
      <c r="DA56" s="162">
        <f t="shared" si="65"/>
        <v>34403.142000000007</v>
      </c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0"/>
      <c r="DQ56" s="179"/>
      <c r="DR56" s="180"/>
      <c r="DS56" s="27"/>
      <c r="DT56" s="171"/>
      <c r="DU56" s="181">
        <f t="shared" si="66"/>
        <v>0</v>
      </c>
      <c r="DV56" s="181">
        <f t="shared" si="66"/>
        <v>0</v>
      </c>
      <c r="DW56" s="181">
        <f t="shared" si="67"/>
        <v>0</v>
      </c>
    </row>
    <row r="57" spans="1:127" s="28" customFormat="1">
      <c r="A57" s="24">
        <v>46</v>
      </c>
      <c r="B57" s="25" t="s">
        <v>76</v>
      </c>
      <c r="C57" s="16">
        <v>10123</v>
      </c>
      <c r="D57" s="16"/>
      <c r="E57" s="162">
        <f t="shared" si="55"/>
        <v>23316.9</v>
      </c>
      <c r="F57" s="162">
        <f t="shared" si="55"/>
        <v>17790.900000000001</v>
      </c>
      <c r="G57" s="162">
        <f t="shared" si="55"/>
        <v>14402.958000000001</v>
      </c>
      <c r="H57" s="162">
        <f t="shared" si="50"/>
        <v>80.956882451140743</v>
      </c>
      <c r="I57" s="162">
        <f t="shared" si="56"/>
        <v>-5023.3000000000029</v>
      </c>
      <c r="J57" s="162">
        <f t="shared" si="57"/>
        <v>-8114.9490000000005</v>
      </c>
      <c r="K57" s="171">
        <v>18293.599999999999</v>
      </c>
      <c r="L57" s="171">
        <v>6288.009</v>
      </c>
      <c r="M57" s="164">
        <f t="shared" si="58"/>
        <v>11032.900000000001</v>
      </c>
      <c r="N57" s="164">
        <f t="shared" si="58"/>
        <v>8589.5</v>
      </c>
      <c r="O57" s="164">
        <f t="shared" si="58"/>
        <v>5201.558</v>
      </c>
      <c r="P57" s="164">
        <f t="shared" si="5"/>
        <v>60.557168636125503</v>
      </c>
      <c r="Q57" s="165">
        <f t="shared" si="59"/>
        <v>2424.1999999999998</v>
      </c>
      <c r="R57" s="165">
        <f t="shared" si="59"/>
        <v>1800</v>
      </c>
      <c r="S57" s="165">
        <f t="shared" si="59"/>
        <v>2057.5740000000001</v>
      </c>
      <c r="T57" s="166">
        <f t="shared" si="14"/>
        <v>114.30966666666666</v>
      </c>
      <c r="U57" s="167"/>
      <c r="V57" s="169">
        <v>48</v>
      </c>
      <c r="W57" s="27">
        <v>4.226</v>
      </c>
      <c r="X57" s="169">
        <f>W57*100/V57</f>
        <v>8.8041666666666671</v>
      </c>
      <c r="Y57" s="167">
        <v>6600</v>
      </c>
      <c r="Z57" s="169">
        <v>5100.5</v>
      </c>
      <c r="AA57" s="27">
        <v>2260.944</v>
      </c>
      <c r="AB57" s="169">
        <f t="shared" si="60"/>
        <v>44.327889422605622</v>
      </c>
      <c r="AC57" s="167">
        <v>2424.1999999999998</v>
      </c>
      <c r="AD57" s="169">
        <v>1752</v>
      </c>
      <c r="AE57" s="27">
        <v>2053.348</v>
      </c>
      <c r="AF57" s="169">
        <f t="shared" si="61"/>
        <v>117.20022831050228</v>
      </c>
      <c r="AG57" s="167">
        <v>132</v>
      </c>
      <c r="AH57" s="169">
        <v>99</v>
      </c>
      <c r="AI57" s="27">
        <v>131.85</v>
      </c>
      <c r="AJ57" s="169">
        <f>AI57*100/AH57</f>
        <v>133.18181818181819</v>
      </c>
      <c r="AK57" s="171"/>
      <c r="AL57" s="169"/>
      <c r="AM57" s="27"/>
      <c r="AN57" s="169"/>
      <c r="AO57" s="171"/>
      <c r="AP57" s="171"/>
      <c r="AQ57" s="171"/>
      <c r="AR57" s="171"/>
      <c r="AS57" s="171"/>
      <c r="AT57" s="171"/>
      <c r="AU57" s="182">
        <v>12165.8</v>
      </c>
      <c r="AV57" s="173">
        <v>9124.4</v>
      </c>
      <c r="AW57" s="174">
        <f t="shared" si="15"/>
        <v>9124.4</v>
      </c>
      <c r="AX57" s="171"/>
      <c r="AY57" s="184"/>
      <c r="AZ57" s="171"/>
      <c r="BA57" s="176">
        <v>118.2</v>
      </c>
      <c r="BB57" s="171">
        <v>77</v>
      </c>
      <c r="BC57" s="170">
        <f t="shared" si="17"/>
        <v>77</v>
      </c>
      <c r="BD57" s="170"/>
      <c r="BE57" s="170"/>
      <c r="BF57" s="171"/>
      <c r="BG57" s="164">
        <f t="shared" si="63"/>
        <v>1876.7</v>
      </c>
      <c r="BH57" s="164">
        <f t="shared" si="63"/>
        <v>1590</v>
      </c>
      <c r="BI57" s="164">
        <f t="shared" si="63"/>
        <v>670.64</v>
      </c>
      <c r="BJ57" s="177">
        <f t="shared" si="19"/>
        <v>42.17861635220126</v>
      </c>
      <c r="BK57" s="167"/>
      <c r="BL57" s="169"/>
      <c r="BM57" s="27"/>
      <c r="BN57" s="167">
        <v>1414.7</v>
      </c>
      <c r="BO57" s="169">
        <v>1240</v>
      </c>
      <c r="BP57" s="27">
        <v>601.04</v>
      </c>
      <c r="BQ57" s="167"/>
      <c r="BR57" s="171"/>
      <c r="BS57" s="171"/>
      <c r="BT57" s="167">
        <v>462</v>
      </c>
      <c r="BU57" s="169">
        <v>350</v>
      </c>
      <c r="BV57" s="27">
        <v>69.599999999999994</v>
      </c>
      <c r="BW57" s="171"/>
      <c r="BX57" s="171"/>
      <c r="BY57" s="171"/>
      <c r="BZ57" s="171"/>
      <c r="CA57" s="171"/>
      <c r="CB57" s="27"/>
      <c r="CC57" s="168"/>
      <c r="CD57" s="168"/>
      <c r="CE57" s="27"/>
      <c r="CF57" s="167"/>
      <c r="CG57" s="169"/>
      <c r="CH57" s="27">
        <v>0.9</v>
      </c>
      <c r="CI57" s="167"/>
      <c r="CJ57" s="171"/>
      <c r="CK57" s="27"/>
      <c r="CL57" s="167"/>
      <c r="CM57" s="169"/>
      <c r="CN57" s="27"/>
      <c r="CO57" s="167"/>
      <c r="CP57" s="169"/>
      <c r="CQ57" s="27"/>
      <c r="CR57" s="167"/>
      <c r="CS57" s="171"/>
      <c r="CT57" s="27"/>
      <c r="CU57" s="178"/>
      <c r="CV57" s="169"/>
      <c r="CW57" s="27">
        <v>79.650000000000006</v>
      </c>
      <c r="CX57" s="171"/>
      <c r="CY57" s="162">
        <f t="shared" si="64"/>
        <v>23316.9</v>
      </c>
      <c r="CZ57" s="162">
        <f t="shared" si="64"/>
        <v>17790.900000000001</v>
      </c>
      <c r="DA57" s="162">
        <f t="shared" si="65"/>
        <v>14402.958000000001</v>
      </c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9"/>
      <c r="DR57" s="180"/>
      <c r="DS57" s="27"/>
      <c r="DT57" s="171"/>
      <c r="DU57" s="181">
        <f t="shared" si="66"/>
        <v>0</v>
      </c>
      <c r="DV57" s="181">
        <f t="shared" si="66"/>
        <v>0</v>
      </c>
      <c r="DW57" s="181">
        <f t="shared" si="67"/>
        <v>0</v>
      </c>
    </row>
    <row r="58" spans="1:127" s="28" customFormat="1">
      <c r="A58" s="24">
        <v>47</v>
      </c>
      <c r="B58" s="25" t="s">
        <v>77</v>
      </c>
      <c r="C58" s="16">
        <v>12968.1</v>
      </c>
      <c r="D58" s="16"/>
      <c r="E58" s="162">
        <f t="shared" si="55"/>
        <v>69344.600000000006</v>
      </c>
      <c r="F58" s="162">
        <f t="shared" si="55"/>
        <v>47851.899999999994</v>
      </c>
      <c r="G58" s="162">
        <f t="shared" si="55"/>
        <v>49197.501600000003</v>
      </c>
      <c r="H58" s="162">
        <f t="shared" si="50"/>
        <v>102.81201289812944</v>
      </c>
      <c r="I58" s="162">
        <f t="shared" si="56"/>
        <v>-20212.200000000004</v>
      </c>
      <c r="J58" s="162">
        <f t="shared" si="57"/>
        <v>-31386.111100000002</v>
      </c>
      <c r="K58" s="171">
        <v>49132.4</v>
      </c>
      <c r="L58" s="171">
        <v>17811.390500000001</v>
      </c>
      <c r="M58" s="164">
        <f t="shared" si="58"/>
        <v>19571.900000000001</v>
      </c>
      <c r="N58" s="164">
        <f t="shared" si="58"/>
        <v>11544</v>
      </c>
      <c r="O58" s="164">
        <f t="shared" si="58"/>
        <v>12889.601599999998</v>
      </c>
      <c r="P58" s="164">
        <f t="shared" si="5"/>
        <v>111.65628551628551</v>
      </c>
      <c r="Q58" s="165">
        <f t="shared" si="59"/>
        <v>5516.8</v>
      </c>
      <c r="R58" s="165">
        <f t="shared" si="59"/>
        <v>5200</v>
      </c>
      <c r="S58" s="165">
        <f t="shared" si="59"/>
        <v>6886.5129999999999</v>
      </c>
      <c r="T58" s="166">
        <f t="shared" si="14"/>
        <v>132.43294230769231</v>
      </c>
      <c r="U58" s="167">
        <v>364.5</v>
      </c>
      <c r="V58" s="169">
        <v>100</v>
      </c>
      <c r="W58" s="27">
        <v>122.908</v>
      </c>
      <c r="X58" s="169">
        <f>W58*100/V58</f>
        <v>122.90799999999999</v>
      </c>
      <c r="Y58" s="167">
        <v>8852.7000000000007</v>
      </c>
      <c r="Z58" s="169">
        <v>3000</v>
      </c>
      <c r="AA58" s="27">
        <v>2944.4326000000001</v>
      </c>
      <c r="AB58" s="169">
        <f t="shared" si="60"/>
        <v>98.147753333333341</v>
      </c>
      <c r="AC58" s="167">
        <v>5152.3</v>
      </c>
      <c r="AD58" s="169">
        <v>5100</v>
      </c>
      <c r="AE58" s="27">
        <v>6763.6049999999996</v>
      </c>
      <c r="AF58" s="169">
        <f t="shared" si="61"/>
        <v>132.61970588235295</v>
      </c>
      <c r="AG58" s="167">
        <v>388</v>
      </c>
      <c r="AH58" s="169">
        <v>300</v>
      </c>
      <c r="AI58" s="27">
        <v>545.9</v>
      </c>
      <c r="AJ58" s="169">
        <f>AI58*100/AH58</f>
        <v>181.96666666666667</v>
      </c>
      <c r="AK58" s="171"/>
      <c r="AL58" s="169"/>
      <c r="AM58" s="27"/>
      <c r="AN58" s="169"/>
      <c r="AO58" s="171"/>
      <c r="AP58" s="171"/>
      <c r="AQ58" s="171"/>
      <c r="AR58" s="171"/>
      <c r="AS58" s="171"/>
      <c r="AT58" s="171"/>
      <c r="AU58" s="182">
        <v>34218.300000000003</v>
      </c>
      <c r="AV58" s="173">
        <v>25663.7</v>
      </c>
      <c r="AW58" s="174">
        <f t="shared" si="15"/>
        <v>25663.7</v>
      </c>
      <c r="AX58" s="171">
        <v>11724.3</v>
      </c>
      <c r="AY58" s="175">
        <v>8154.2</v>
      </c>
      <c r="AZ58" s="171">
        <f t="shared" si="16"/>
        <v>8154.2</v>
      </c>
      <c r="BA58" s="176">
        <v>3830.1</v>
      </c>
      <c r="BB58" s="171">
        <v>2490</v>
      </c>
      <c r="BC58" s="170">
        <f t="shared" si="17"/>
        <v>2490</v>
      </c>
      <c r="BD58" s="170"/>
      <c r="BE58" s="170"/>
      <c r="BF58" s="171"/>
      <c r="BG58" s="164">
        <f t="shared" si="63"/>
        <v>4689.4000000000005</v>
      </c>
      <c r="BH58" s="164">
        <f t="shared" si="63"/>
        <v>2950</v>
      </c>
      <c r="BI58" s="164">
        <f t="shared" si="63"/>
        <v>2368.556</v>
      </c>
      <c r="BJ58" s="177">
        <f t="shared" si="19"/>
        <v>80.290033898305097</v>
      </c>
      <c r="BK58" s="167">
        <v>655.1</v>
      </c>
      <c r="BL58" s="169">
        <v>410</v>
      </c>
      <c r="BM58" s="27">
        <v>324.851</v>
      </c>
      <c r="BN58" s="167">
        <v>3818.3</v>
      </c>
      <c r="BO58" s="168">
        <v>2390</v>
      </c>
      <c r="BP58" s="27">
        <v>1910.405</v>
      </c>
      <c r="BQ58" s="167"/>
      <c r="BR58" s="171"/>
      <c r="BS58" s="171"/>
      <c r="BT58" s="167">
        <v>216</v>
      </c>
      <c r="BU58" s="169">
        <v>150</v>
      </c>
      <c r="BV58" s="27">
        <v>133.30000000000001</v>
      </c>
      <c r="BW58" s="171"/>
      <c r="BX58" s="171"/>
      <c r="BY58" s="171"/>
      <c r="BZ58" s="171"/>
      <c r="CA58" s="171"/>
      <c r="CB58" s="27"/>
      <c r="CC58" s="168"/>
      <c r="CD58" s="168"/>
      <c r="CE58" s="27"/>
      <c r="CF58" s="167">
        <v>110</v>
      </c>
      <c r="CG58" s="169">
        <v>80</v>
      </c>
      <c r="CH58" s="27">
        <v>131.5</v>
      </c>
      <c r="CI58" s="167"/>
      <c r="CJ58" s="171"/>
      <c r="CK58" s="27"/>
      <c r="CL58" s="167"/>
      <c r="CM58" s="169"/>
      <c r="CN58" s="27"/>
      <c r="CO58" s="167">
        <v>5</v>
      </c>
      <c r="CP58" s="169">
        <v>5</v>
      </c>
      <c r="CQ58" s="27">
        <v>0.9</v>
      </c>
      <c r="CR58" s="167"/>
      <c r="CS58" s="171"/>
      <c r="CT58" s="27"/>
      <c r="CU58" s="178">
        <v>10</v>
      </c>
      <c r="CV58" s="169">
        <v>9</v>
      </c>
      <c r="CW58" s="27">
        <v>11.8</v>
      </c>
      <c r="CX58" s="171"/>
      <c r="CY58" s="162">
        <f t="shared" si="64"/>
        <v>69344.600000000006</v>
      </c>
      <c r="CZ58" s="162">
        <f t="shared" si="64"/>
        <v>47851.899999999994</v>
      </c>
      <c r="DA58" s="162">
        <f t="shared" si="65"/>
        <v>49197.501600000003</v>
      </c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9"/>
      <c r="DR58" s="180"/>
      <c r="DS58" s="27"/>
      <c r="DT58" s="171"/>
      <c r="DU58" s="181">
        <f t="shared" si="66"/>
        <v>0</v>
      </c>
      <c r="DV58" s="181">
        <f t="shared" si="66"/>
        <v>0</v>
      </c>
      <c r="DW58" s="181">
        <f t="shared" si="67"/>
        <v>0</v>
      </c>
    </row>
    <row r="59" spans="1:127" s="28" customFormat="1">
      <c r="A59" s="24">
        <v>48</v>
      </c>
      <c r="B59" s="25" t="s">
        <v>78</v>
      </c>
      <c r="C59" s="16">
        <v>6340.7</v>
      </c>
      <c r="D59" s="16"/>
      <c r="E59" s="162">
        <f t="shared" si="55"/>
        <v>39341.843000000001</v>
      </c>
      <c r="F59" s="162">
        <f t="shared" si="55"/>
        <v>32303.442999999999</v>
      </c>
      <c r="G59" s="162">
        <f t="shared" si="55"/>
        <v>32128.793000000001</v>
      </c>
      <c r="H59" s="162">
        <f t="shared" si="50"/>
        <v>99.45934555644736</v>
      </c>
      <c r="I59" s="162">
        <f t="shared" si="56"/>
        <v>-26467.442999999999</v>
      </c>
      <c r="J59" s="162">
        <f t="shared" si="57"/>
        <v>-27258.889000000003</v>
      </c>
      <c r="K59" s="171">
        <v>12874.4</v>
      </c>
      <c r="L59" s="171">
        <v>4869.9040000000005</v>
      </c>
      <c r="M59" s="164">
        <f t="shared" si="58"/>
        <v>2725.9</v>
      </c>
      <c r="N59" s="164">
        <f t="shared" si="58"/>
        <v>2038.1000000000001</v>
      </c>
      <c r="O59" s="164">
        <f t="shared" si="58"/>
        <v>1863.45</v>
      </c>
      <c r="P59" s="164">
        <f t="shared" si="5"/>
        <v>91.430744320690835</v>
      </c>
      <c r="Q59" s="165">
        <f t="shared" si="59"/>
        <v>1357.3</v>
      </c>
      <c r="R59" s="165">
        <f t="shared" si="59"/>
        <v>985.5</v>
      </c>
      <c r="S59" s="165">
        <f t="shared" si="59"/>
        <v>931.21</v>
      </c>
      <c r="T59" s="166">
        <f t="shared" si="14"/>
        <v>94.491121258244547</v>
      </c>
      <c r="U59" s="167">
        <v>4.3</v>
      </c>
      <c r="V59" s="167">
        <v>4.3</v>
      </c>
      <c r="W59" s="27">
        <v>2.5680000000000001</v>
      </c>
      <c r="X59" s="169">
        <f>W59*100/V59</f>
        <v>59.720930232558146</v>
      </c>
      <c r="Y59" s="167">
        <v>793</v>
      </c>
      <c r="Z59" s="169">
        <v>583.4</v>
      </c>
      <c r="AA59" s="27">
        <v>583.44000000000005</v>
      </c>
      <c r="AB59" s="169">
        <f t="shared" si="60"/>
        <v>100.00685635927324</v>
      </c>
      <c r="AC59" s="167">
        <v>1353</v>
      </c>
      <c r="AD59" s="169">
        <v>981.2</v>
      </c>
      <c r="AE59" s="27">
        <v>928.64200000000005</v>
      </c>
      <c r="AF59" s="169">
        <f t="shared" si="61"/>
        <v>94.643497757847541</v>
      </c>
      <c r="AG59" s="167">
        <v>120</v>
      </c>
      <c r="AH59" s="169">
        <v>90</v>
      </c>
      <c r="AI59" s="27">
        <v>59.6</v>
      </c>
      <c r="AJ59" s="169">
        <f>AI59*100/AH59</f>
        <v>66.222222222222229</v>
      </c>
      <c r="AK59" s="171"/>
      <c r="AL59" s="169"/>
      <c r="AM59" s="27"/>
      <c r="AN59" s="169"/>
      <c r="AO59" s="171"/>
      <c r="AP59" s="171"/>
      <c r="AQ59" s="171"/>
      <c r="AR59" s="171"/>
      <c r="AS59" s="171"/>
      <c r="AT59" s="171"/>
      <c r="AU59" s="182">
        <v>14779.6</v>
      </c>
      <c r="AV59" s="173">
        <v>11084.7</v>
      </c>
      <c r="AW59" s="174">
        <f t="shared" si="15"/>
        <v>11084.7</v>
      </c>
      <c r="AX59" s="171">
        <v>7685.7</v>
      </c>
      <c r="AY59" s="175">
        <v>5380</v>
      </c>
      <c r="AZ59" s="171">
        <f t="shared" si="16"/>
        <v>5380</v>
      </c>
      <c r="BA59" s="176">
        <v>1000</v>
      </c>
      <c r="BB59" s="171">
        <v>650</v>
      </c>
      <c r="BC59" s="170">
        <f t="shared" si="17"/>
        <v>650</v>
      </c>
      <c r="BD59" s="170"/>
      <c r="BE59" s="170"/>
      <c r="BF59" s="171"/>
      <c r="BG59" s="164">
        <f t="shared" si="63"/>
        <v>455.6</v>
      </c>
      <c r="BH59" s="164">
        <f t="shared" si="63"/>
        <v>379.2</v>
      </c>
      <c r="BI59" s="164">
        <f t="shared" si="63"/>
        <v>289.2</v>
      </c>
      <c r="BJ59" s="177">
        <f t="shared" si="19"/>
        <v>76.265822784810126</v>
      </c>
      <c r="BK59" s="167">
        <v>32.4</v>
      </c>
      <c r="BL59" s="169">
        <v>28</v>
      </c>
      <c r="BM59" s="27">
        <v>0</v>
      </c>
      <c r="BN59" s="167">
        <v>317.60000000000002</v>
      </c>
      <c r="BO59" s="192">
        <v>272</v>
      </c>
      <c r="BP59" s="27">
        <v>210</v>
      </c>
      <c r="BQ59" s="167"/>
      <c r="BR59" s="171"/>
      <c r="BS59" s="171"/>
      <c r="BT59" s="167">
        <v>105.6</v>
      </c>
      <c r="BU59" s="169">
        <v>79.2</v>
      </c>
      <c r="BV59" s="27">
        <v>79.2</v>
      </c>
      <c r="BW59" s="171"/>
      <c r="BX59" s="171"/>
      <c r="BY59" s="171"/>
      <c r="BZ59" s="171"/>
      <c r="CA59" s="171"/>
      <c r="CB59" s="27"/>
      <c r="CC59" s="168"/>
      <c r="CD59" s="168"/>
      <c r="CE59" s="27"/>
      <c r="CF59" s="167"/>
      <c r="CG59" s="169"/>
      <c r="CH59" s="27"/>
      <c r="CI59" s="167"/>
      <c r="CJ59" s="171"/>
      <c r="CK59" s="27"/>
      <c r="CL59" s="167"/>
      <c r="CM59" s="171"/>
      <c r="CN59" s="27"/>
      <c r="CO59" s="167"/>
      <c r="CP59" s="169"/>
      <c r="CQ59" s="27"/>
      <c r="CR59" s="27">
        <v>13150.643</v>
      </c>
      <c r="CS59" s="27">
        <v>13150.643</v>
      </c>
      <c r="CT59" s="27">
        <v>13150.643</v>
      </c>
      <c r="CU59" s="178"/>
      <c r="CV59" s="169"/>
      <c r="CW59" s="27"/>
      <c r="CX59" s="171"/>
      <c r="CY59" s="162">
        <f t="shared" si="64"/>
        <v>39341.843000000001</v>
      </c>
      <c r="CZ59" s="162">
        <f t="shared" si="64"/>
        <v>32303.442999999999</v>
      </c>
      <c r="DA59" s="162">
        <f t="shared" si="65"/>
        <v>32128.793000000001</v>
      </c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1"/>
      <c r="DP59" s="171"/>
      <c r="DQ59" s="179"/>
      <c r="DR59" s="180"/>
      <c r="DS59" s="27"/>
      <c r="DT59" s="171"/>
      <c r="DU59" s="181">
        <f t="shared" si="66"/>
        <v>0</v>
      </c>
      <c r="DV59" s="181">
        <f t="shared" si="66"/>
        <v>0</v>
      </c>
      <c r="DW59" s="181">
        <f t="shared" si="67"/>
        <v>0</v>
      </c>
    </row>
    <row r="60" spans="1:127" s="28" customFormat="1">
      <c r="A60" s="24">
        <v>49</v>
      </c>
      <c r="B60" s="25" t="s">
        <v>79</v>
      </c>
      <c r="C60" s="16">
        <v>360.6</v>
      </c>
      <c r="D60" s="16"/>
      <c r="E60" s="162">
        <f t="shared" si="55"/>
        <v>25868.7</v>
      </c>
      <c r="F60" s="162">
        <f t="shared" si="55"/>
        <v>21463.1</v>
      </c>
      <c r="G60" s="162">
        <f t="shared" si="55"/>
        <v>18272.262999999999</v>
      </c>
      <c r="H60" s="162">
        <f t="shared" si="50"/>
        <v>85.133382409810338</v>
      </c>
      <c r="I60" s="162">
        <f t="shared" si="56"/>
        <v>-18726</v>
      </c>
      <c r="J60" s="162">
        <f t="shared" si="57"/>
        <v>-14644.180999999999</v>
      </c>
      <c r="K60" s="171">
        <v>7142.7</v>
      </c>
      <c r="L60" s="171">
        <v>3628.0819999999999</v>
      </c>
      <c r="M60" s="164">
        <f t="shared" si="58"/>
        <v>1135.9000000000001</v>
      </c>
      <c r="N60" s="164">
        <f t="shared" si="58"/>
        <v>1046.5999999999999</v>
      </c>
      <c r="O60" s="164">
        <f t="shared" si="58"/>
        <v>735.76300000000003</v>
      </c>
      <c r="P60" s="164">
        <f t="shared" si="5"/>
        <v>70.300305751958732</v>
      </c>
      <c r="Q60" s="165">
        <f t="shared" si="59"/>
        <v>537.29999999999995</v>
      </c>
      <c r="R60" s="165">
        <f t="shared" si="59"/>
        <v>537.29999999999995</v>
      </c>
      <c r="S60" s="165">
        <f t="shared" si="59"/>
        <v>396.505</v>
      </c>
      <c r="T60" s="166">
        <f t="shared" si="14"/>
        <v>73.795831006886289</v>
      </c>
      <c r="U60" s="167"/>
      <c r="V60" s="169"/>
      <c r="W60" s="27">
        <v>0.19800000000000001</v>
      </c>
      <c r="X60" s="169"/>
      <c r="Y60" s="167">
        <v>298.60000000000002</v>
      </c>
      <c r="Z60" s="169">
        <v>209.3</v>
      </c>
      <c r="AA60" s="27">
        <v>209.25800000000001</v>
      </c>
      <c r="AB60" s="169">
        <f t="shared" si="60"/>
        <v>99.979933110367881</v>
      </c>
      <c r="AC60" s="167">
        <v>537.29999999999995</v>
      </c>
      <c r="AD60" s="167">
        <v>537.29999999999995</v>
      </c>
      <c r="AE60" s="27">
        <v>396.30700000000002</v>
      </c>
      <c r="AF60" s="169">
        <f t="shared" si="61"/>
        <v>73.75898008561326</v>
      </c>
      <c r="AG60" s="167"/>
      <c r="AH60" s="169"/>
      <c r="AI60" s="27"/>
      <c r="AJ60" s="169"/>
      <c r="AK60" s="171"/>
      <c r="AL60" s="169"/>
      <c r="AM60" s="27"/>
      <c r="AN60" s="169"/>
      <c r="AO60" s="171"/>
      <c r="AP60" s="171"/>
      <c r="AQ60" s="171"/>
      <c r="AR60" s="171"/>
      <c r="AS60" s="171"/>
      <c r="AT60" s="171"/>
      <c r="AU60" s="182">
        <v>4406.6000000000004</v>
      </c>
      <c r="AV60" s="173">
        <v>3305</v>
      </c>
      <c r="AW60" s="174">
        <f t="shared" si="15"/>
        <v>3305</v>
      </c>
      <c r="AX60" s="171">
        <v>8733.7000000000007</v>
      </c>
      <c r="AY60" s="175">
        <v>6113.5</v>
      </c>
      <c r="AZ60" s="171">
        <f t="shared" si="16"/>
        <v>6113.5</v>
      </c>
      <c r="BA60" s="176">
        <v>2052.5</v>
      </c>
      <c r="BB60" s="171">
        <v>1458</v>
      </c>
      <c r="BC60" s="170">
        <f t="shared" si="17"/>
        <v>1458</v>
      </c>
      <c r="BD60" s="170"/>
      <c r="BE60" s="170"/>
      <c r="BF60" s="171"/>
      <c r="BG60" s="164">
        <f t="shared" si="63"/>
        <v>300</v>
      </c>
      <c r="BH60" s="164">
        <f t="shared" si="63"/>
        <v>300</v>
      </c>
      <c r="BI60" s="164">
        <f t="shared" si="63"/>
        <v>130</v>
      </c>
      <c r="BJ60" s="177">
        <f t="shared" si="19"/>
        <v>43.333333333333336</v>
      </c>
      <c r="BK60" s="167"/>
      <c r="BL60" s="192"/>
      <c r="BM60" s="27"/>
      <c r="BN60" s="167">
        <v>300</v>
      </c>
      <c r="BO60" s="192">
        <v>300</v>
      </c>
      <c r="BP60" s="27">
        <v>130</v>
      </c>
      <c r="BQ60" s="167"/>
      <c r="BR60" s="171"/>
      <c r="BS60" s="171"/>
      <c r="BT60" s="167"/>
      <c r="BU60" s="169"/>
      <c r="BV60" s="27"/>
      <c r="BW60" s="171"/>
      <c r="BX60" s="171"/>
      <c r="BY60" s="171"/>
      <c r="BZ60" s="171"/>
      <c r="CA60" s="171"/>
      <c r="CB60" s="27"/>
      <c r="CC60" s="168"/>
      <c r="CD60" s="168"/>
      <c r="CE60" s="27"/>
      <c r="CF60" s="167"/>
      <c r="CG60" s="169"/>
      <c r="CH60" s="27"/>
      <c r="CI60" s="167"/>
      <c r="CJ60" s="171"/>
      <c r="CK60" s="27"/>
      <c r="CL60" s="167"/>
      <c r="CM60" s="171"/>
      <c r="CN60" s="27"/>
      <c r="CO60" s="167"/>
      <c r="CP60" s="169"/>
      <c r="CQ60" s="27"/>
      <c r="CR60" s="167">
        <v>9540</v>
      </c>
      <c r="CS60" s="171">
        <v>9540</v>
      </c>
      <c r="CT60" s="27">
        <v>6660</v>
      </c>
      <c r="CU60" s="178"/>
      <c r="CV60" s="168"/>
      <c r="CW60" s="27"/>
      <c r="CX60" s="171"/>
      <c r="CY60" s="162">
        <f t="shared" si="64"/>
        <v>25868.7</v>
      </c>
      <c r="CZ60" s="162">
        <f t="shared" si="64"/>
        <v>21463.1</v>
      </c>
      <c r="DA60" s="162">
        <f t="shared" si="65"/>
        <v>18272.262999999999</v>
      </c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1"/>
      <c r="DP60" s="171"/>
      <c r="DQ60" s="179"/>
      <c r="DR60" s="179"/>
      <c r="DS60" s="27"/>
      <c r="DT60" s="171"/>
      <c r="DU60" s="181">
        <f t="shared" si="66"/>
        <v>0</v>
      </c>
      <c r="DV60" s="181">
        <f t="shared" si="66"/>
        <v>0</v>
      </c>
      <c r="DW60" s="181">
        <f t="shared" si="67"/>
        <v>0</v>
      </c>
    </row>
    <row r="61" spans="1:127" s="28" customFormat="1">
      <c r="A61" s="24">
        <v>50</v>
      </c>
      <c r="B61" s="25" t="s">
        <v>80</v>
      </c>
      <c r="C61" s="16">
        <v>13101.2</v>
      </c>
      <c r="D61" s="16"/>
      <c r="E61" s="162">
        <f t="shared" si="55"/>
        <v>70210.7</v>
      </c>
      <c r="F61" s="162">
        <f t="shared" si="55"/>
        <v>51909.299999999996</v>
      </c>
      <c r="G61" s="162">
        <f t="shared" si="55"/>
        <v>52612.437899999997</v>
      </c>
      <c r="H61" s="162">
        <f t="shared" si="50"/>
        <v>101.35455091862151</v>
      </c>
      <c r="I61" s="162">
        <f t="shared" si="56"/>
        <v>-21769.799999999996</v>
      </c>
      <c r="J61" s="162">
        <f t="shared" si="57"/>
        <v>-33516.222899999993</v>
      </c>
      <c r="K61" s="171">
        <v>48440.9</v>
      </c>
      <c r="L61" s="171">
        <v>19096.215</v>
      </c>
      <c r="M61" s="164">
        <f t="shared" si="58"/>
        <v>13193</v>
      </c>
      <c r="N61" s="164">
        <f t="shared" si="58"/>
        <v>9675.5</v>
      </c>
      <c r="O61" s="164">
        <f t="shared" si="58"/>
        <v>10378.6379</v>
      </c>
      <c r="P61" s="164">
        <f t="shared" si="5"/>
        <v>107.26719962792622</v>
      </c>
      <c r="Q61" s="165">
        <f t="shared" si="59"/>
        <v>6061</v>
      </c>
      <c r="R61" s="165">
        <f t="shared" si="59"/>
        <v>4561</v>
      </c>
      <c r="S61" s="165">
        <f t="shared" si="59"/>
        <v>5081.9479000000001</v>
      </c>
      <c r="T61" s="166">
        <f t="shared" si="14"/>
        <v>111.42179127384347</v>
      </c>
      <c r="U61" s="167">
        <v>61</v>
      </c>
      <c r="V61" s="169">
        <v>61</v>
      </c>
      <c r="W61" s="27">
        <v>0.55800000000000005</v>
      </c>
      <c r="X61" s="169">
        <f>W61*100/V61</f>
        <v>0.9147540983606558</v>
      </c>
      <c r="Y61" s="167">
        <v>5141</v>
      </c>
      <c r="Z61" s="169">
        <v>3894.5</v>
      </c>
      <c r="AA61" s="27">
        <v>3894.49</v>
      </c>
      <c r="AB61" s="169">
        <f t="shared" si="60"/>
        <v>99.999743227628713</v>
      </c>
      <c r="AC61" s="167">
        <v>6000</v>
      </c>
      <c r="AD61" s="169">
        <v>4500</v>
      </c>
      <c r="AE61" s="27">
        <v>5081.3899000000001</v>
      </c>
      <c r="AF61" s="169">
        <f t="shared" si="61"/>
        <v>112.91977555555556</v>
      </c>
      <c r="AG61" s="167">
        <v>140</v>
      </c>
      <c r="AH61" s="168">
        <v>120</v>
      </c>
      <c r="AI61" s="27">
        <v>61.9</v>
      </c>
      <c r="AJ61" s="169">
        <f t="shared" ref="AJ61:AJ73" si="68">AI61*100/AH61</f>
        <v>51.583333333333336</v>
      </c>
      <c r="AK61" s="171"/>
      <c r="AL61" s="169"/>
      <c r="AM61" s="27"/>
      <c r="AN61" s="169"/>
      <c r="AO61" s="171"/>
      <c r="AP61" s="171"/>
      <c r="AQ61" s="171"/>
      <c r="AR61" s="171"/>
      <c r="AS61" s="171"/>
      <c r="AT61" s="171"/>
      <c r="AU61" s="182">
        <v>51041.4</v>
      </c>
      <c r="AV61" s="173">
        <v>38281.1</v>
      </c>
      <c r="AW61" s="174">
        <f t="shared" si="15"/>
        <v>38281.1</v>
      </c>
      <c r="AX61" s="171">
        <v>4001.1</v>
      </c>
      <c r="AY61" s="175">
        <v>2668.7</v>
      </c>
      <c r="AZ61" s="171">
        <f t="shared" si="16"/>
        <v>2668.7</v>
      </c>
      <c r="BA61" s="176">
        <v>1975.2</v>
      </c>
      <c r="BB61" s="171">
        <v>1284</v>
      </c>
      <c r="BC61" s="170">
        <f t="shared" si="17"/>
        <v>1284</v>
      </c>
      <c r="BD61" s="170"/>
      <c r="BE61" s="170"/>
      <c r="BF61" s="171"/>
      <c r="BG61" s="164">
        <f t="shared" si="63"/>
        <v>1851</v>
      </c>
      <c r="BH61" s="164">
        <f t="shared" si="63"/>
        <v>1100</v>
      </c>
      <c r="BI61" s="164">
        <f t="shared" si="63"/>
        <v>1335.5</v>
      </c>
      <c r="BJ61" s="177">
        <f t="shared" si="19"/>
        <v>121.40909090909091</v>
      </c>
      <c r="BK61" s="167"/>
      <c r="BL61" s="169"/>
      <c r="BM61" s="27">
        <v>240</v>
      </c>
      <c r="BN61" s="167">
        <v>1500</v>
      </c>
      <c r="BO61" s="169">
        <v>900</v>
      </c>
      <c r="BP61" s="27">
        <v>973</v>
      </c>
      <c r="BQ61" s="167"/>
      <c r="BR61" s="171"/>
      <c r="BS61" s="171"/>
      <c r="BT61" s="167">
        <v>351</v>
      </c>
      <c r="BU61" s="169">
        <v>200</v>
      </c>
      <c r="BV61" s="27">
        <v>122.5</v>
      </c>
      <c r="BW61" s="171"/>
      <c r="BX61" s="171"/>
      <c r="BY61" s="171"/>
      <c r="BZ61" s="171"/>
      <c r="CA61" s="171"/>
      <c r="CB61" s="27"/>
      <c r="CC61" s="168"/>
      <c r="CD61" s="168"/>
      <c r="CE61" s="27"/>
      <c r="CF61" s="167"/>
      <c r="CG61" s="169"/>
      <c r="CH61" s="27">
        <v>4.8</v>
      </c>
      <c r="CI61" s="167"/>
      <c r="CJ61" s="171"/>
      <c r="CK61" s="27"/>
      <c r="CL61" s="167"/>
      <c r="CM61" s="171"/>
      <c r="CN61" s="27"/>
      <c r="CO61" s="167"/>
      <c r="CP61" s="171"/>
      <c r="CQ61" s="27"/>
      <c r="CR61" s="167"/>
      <c r="CS61" s="171"/>
      <c r="CT61" s="27"/>
      <c r="CU61" s="178"/>
      <c r="CV61" s="171"/>
      <c r="CW61" s="27"/>
      <c r="CX61" s="171"/>
      <c r="CY61" s="162">
        <f t="shared" si="64"/>
        <v>70210.7</v>
      </c>
      <c r="CZ61" s="162">
        <f t="shared" si="64"/>
        <v>51909.299999999996</v>
      </c>
      <c r="DA61" s="162">
        <f t="shared" si="65"/>
        <v>52612.437899999997</v>
      </c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27">
        <v>700</v>
      </c>
      <c r="DR61" s="27">
        <v>700</v>
      </c>
      <c r="DS61" s="27">
        <v>700</v>
      </c>
      <c r="DT61" s="171"/>
      <c r="DU61" s="181">
        <f t="shared" si="66"/>
        <v>700</v>
      </c>
      <c r="DV61" s="181">
        <f t="shared" si="66"/>
        <v>700</v>
      </c>
      <c r="DW61" s="181">
        <f t="shared" si="67"/>
        <v>700</v>
      </c>
    </row>
    <row r="62" spans="1:127" s="28" customFormat="1">
      <c r="A62" s="24">
        <v>51</v>
      </c>
      <c r="B62" s="25" t="s">
        <v>81</v>
      </c>
      <c r="C62" s="16">
        <v>291.2</v>
      </c>
      <c r="D62" s="16"/>
      <c r="E62" s="162">
        <f t="shared" si="55"/>
        <v>17316.5</v>
      </c>
      <c r="F62" s="162">
        <f t="shared" si="55"/>
        <v>12743.4</v>
      </c>
      <c r="G62" s="162">
        <f t="shared" si="55"/>
        <v>12555.162</v>
      </c>
      <c r="H62" s="162">
        <f t="shared" si="50"/>
        <v>98.522858891661571</v>
      </c>
      <c r="I62" s="162">
        <f t="shared" si="56"/>
        <v>-6075.5</v>
      </c>
      <c r="J62" s="162">
        <f t="shared" si="57"/>
        <v>-8720.5249999999996</v>
      </c>
      <c r="K62" s="171">
        <v>11241</v>
      </c>
      <c r="L62" s="171">
        <v>3834.6370000000002</v>
      </c>
      <c r="M62" s="164">
        <f t="shared" si="58"/>
        <v>4218</v>
      </c>
      <c r="N62" s="164">
        <f t="shared" si="58"/>
        <v>3152</v>
      </c>
      <c r="O62" s="164">
        <f t="shared" si="58"/>
        <v>2963.7619999999997</v>
      </c>
      <c r="P62" s="164">
        <f t="shared" si="5"/>
        <v>94.027982233502527</v>
      </c>
      <c r="Q62" s="165">
        <f t="shared" si="59"/>
        <v>598</v>
      </c>
      <c r="R62" s="165">
        <f t="shared" si="59"/>
        <v>450.5</v>
      </c>
      <c r="S62" s="165">
        <f t="shared" si="59"/>
        <v>461.512</v>
      </c>
      <c r="T62" s="166">
        <f t="shared" si="14"/>
        <v>102.44439511653718</v>
      </c>
      <c r="U62" s="167">
        <v>8</v>
      </c>
      <c r="V62" s="167">
        <v>8</v>
      </c>
      <c r="W62" s="27">
        <v>16.41</v>
      </c>
      <c r="X62" s="169">
        <f>W62*100/V62</f>
        <v>205.125</v>
      </c>
      <c r="Y62" s="167">
        <v>2800</v>
      </c>
      <c r="Z62" s="169">
        <v>2081.5</v>
      </c>
      <c r="AA62" s="27">
        <v>1872.425</v>
      </c>
      <c r="AB62" s="169">
        <f t="shared" si="60"/>
        <v>89.955560893586352</v>
      </c>
      <c r="AC62" s="167">
        <v>590</v>
      </c>
      <c r="AD62" s="169">
        <v>442.5</v>
      </c>
      <c r="AE62" s="27">
        <v>445.10199999999998</v>
      </c>
      <c r="AF62" s="169">
        <f t="shared" si="61"/>
        <v>100.58802259887005</v>
      </c>
      <c r="AG62" s="167">
        <v>20</v>
      </c>
      <c r="AH62" s="167">
        <v>20</v>
      </c>
      <c r="AI62" s="27">
        <v>0</v>
      </c>
      <c r="AJ62" s="169">
        <f t="shared" si="68"/>
        <v>0</v>
      </c>
      <c r="AK62" s="171"/>
      <c r="AL62" s="169"/>
      <c r="AM62" s="27"/>
      <c r="AN62" s="169"/>
      <c r="AO62" s="171"/>
      <c r="AP62" s="171"/>
      <c r="AQ62" s="171"/>
      <c r="AR62" s="171"/>
      <c r="AS62" s="171"/>
      <c r="AT62" s="171"/>
      <c r="AU62" s="176">
        <v>8531.9</v>
      </c>
      <c r="AV62" s="169">
        <v>6398.9</v>
      </c>
      <c r="AW62" s="174">
        <f t="shared" si="15"/>
        <v>6398.9</v>
      </c>
      <c r="AX62" s="171">
        <v>4389.2</v>
      </c>
      <c r="AY62" s="184">
        <v>3072.5</v>
      </c>
      <c r="AZ62" s="171">
        <f t="shared" si="16"/>
        <v>3072.5</v>
      </c>
      <c r="BA62" s="176">
        <v>177.4</v>
      </c>
      <c r="BB62" s="171">
        <v>120</v>
      </c>
      <c r="BC62" s="170">
        <f t="shared" si="17"/>
        <v>120</v>
      </c>
      <c r="BD62" s="170"/>
      <c r="BE62" s="170"/>
      <c r="BF62" s="171"/>
      <c r="BG62" s="164">
        <f t="shared" si="63"/>
        <v>800</v>
      </c>
      <c r="BH62" s="164">
        <f t="shared" si="63"/>
        <v>600</v>
      </c>
      <c r="BI62" s="164">
        <f t="shared" si="63"/>
        <v>579.82500000000005</v>
      </c>
      <c r="BJ62" s="177">
        <f t="shared" si="19"/>
        <v>96.637500000000003</v>
      </c>
      <c r="BK62" s="167"/>
      <c r="BL62" s="169"/>
      <c r="BM62" s="27"/>
      <c r="BN62" s="167">
        <v>800</v>
      </c>
      <c r="BO62" s="169">
        <v>600</v>
      </c>
      <c r="BP62" s="27">
        <v>579.82500000000005</v>
      </c>
      <c r="BQ62" s="167"/>
      <c r="BR62" s="171"/>
      <c r="BS62" s="171"/>
      <c r="BT62" s="167"/>
      <c r="BU62" s="169"/>
      <c r="BV62" s="27"/>
      <c r="BW62" s="171"/>
      <c r="BX62" s="171"/>
      <c r="BY62" s="171"/>
      <c r="BZ62" s="171"/>
      <c r="CA62" s="171"/>
      <c r="CB62" s="27"/>
      <c r="CC62" s="168"/>
      <c r="CD62" s="168"/>
      <c r="CE62" s="27"/>
      <c r="CF62" s="167"/>
      <c r="CG62" s="169"/>
      <c r="CH62" s="27"/>
      <c r="CI62" s="167"/>
      <c r="CJ62" s="171"/>
      <c r="CK62" s="27"/>
      <c r="CL62" s="167"/>
      <c r="CM62" s="171"/>
      <c r="CN62" s="27"/>
      <c r="CO62" s="167"/>
      <c r="CP62" s="169"/>
      <c r="CQ62" s="27"/>
      <c r="CR62" s="167"/>
      <c r="CS62" s="171"/>
      <c r="CT62" s="27"/>
      <c r="CU62" s="178"/>
      <c r="CV62" s="169"/>
      <c r="CW62" s="27">
        <v>50</v>
      </c>
      <c r="CX62" s="171"/>
      <c r="CY62" s="162">
        <f t="shared" si="64"/>
        <v>17316.5</v>
      </c>
      <c r="CZ62" s="162">
        <f t="shared" si="64"/>
        <v>12743.4</v>
      </c>
      <c r="DA62" s="162">
        <f t="shared" si="65"/>
        <v>12555.162</v>
      </c>
      <c r="DB62" s="171"/>
      <c r="DC62" s="171"/>
      <c r="DD62" s="171"/>
      <c r="DE62" s="171"/>
      <c r="DF62" s="171"/>
      <c r="DG62" s="171"/>
      <c r="DH62" s="171"/>
      <c r="DI62" s="171"/>
      <c r="DJ62" s="171"/>
      <c r="DK62" s="171"/>
      <c r="DL62" s="171"/>
      <c r="DM62" s="171"/>
      <c r="DN62" s="171"/>
      <c r="DO62" s="171"/>
      <c r="DP62" s="171"/>
      <c r="DQ62" s="179"/>
      <c r="DR62" s="180"/>
      <c r="DS62" s="27"/>
      <c r="DT62" s="171"/>
      <c r="DU62" s="181">
        <f t="shared" si="66"/>
        <v>0</v>
      </c>
      <c r="DV62" s="181">
        <f t="shared" si="66"/>
        <v>0</v>
      </c>
      <c r="DW62" s="181">
        <f t="shared" si="67"/>
        <v>0</v>
      </c>
    </row>
    <row r="63" spans="1:127" s="28" customFormat="1">
      <c r="A63" s="24">
        <v>52</v>
      </c>
      <c r="B63" s="25" t="s">
        <v>82</v>
      </c>
      <c r="C63" s="16">
        <v>0</v>
      </c>
      <c r="D63" s="16"/>
      <c r="E63" s="162">
        <f t="shared" si="55"/>
        <v>13348.2</v>
      </c>
      <c r="F63" s="162">
        <f t="shared" si="55"/>
        <v>9359.2000000000007</v>
      </c>
      <c r="G63" s="162">
        <f t="shared" si="55"/>
        <v>9376.7999999999993</v>
      </c>
      <c r="H63" s="162">
        <f t="shared" si="50"/>
        <v>100.18805026070604</v>
      </c>
      <c r="I63" s="162">
        <f t="shared" si="56"/>
        <v>-6948.2000000000007</v>
      </c>
      <c r="J63" s="162">
        <f t="shared" si="57"/>
        <v>-7247.2749999999996</v>
      </c>
      <c r="K63" s="171">
        <v>6400</v>
      </c>
      <c r="L63" s="171">
        <v>2129.5250000000001</v>
      </c>
      <c r="M63" s="164">
        <f t="shared" si="58"/>
        <v>2382</v>
      </c>
      <c r="N63" s="164">
        <f t="shared" si="58"/>
        <v>1558.5</v>
      </c>
      <c r="O63" s="164">
        <f t="shared" si="58"/>
        <v>1576.1000000000001</v>
      </c>
      <c r="P63" s="164">
        <f t="shared" si="5"/>
        <v>101.12929098492141</v>
      </c>
      <c r="Q63" s="165">
        <f t="shared" si="59"/>
        <v>600</v>
      </c>
      <c r="R63" s="165">
        <f t="shared" si="59"/>
        <v>450</v>
      </c>
      <c r="S63" s="165">
        <f t="shared" si="59"/>
        <v>532.85</v>
      </c>
      <c r="T63" s="166">
        <f t="shared" si="14"/>
        <v>118.41111111111111</v>
      </c>
      <c r="U63" s="167"/>
      <c r="V63" s="169"/>
      <c r="W63" s="27"/>
      <c r="X63" s="169"/>
      <c r="Y63" s="167">
        <v>1000</v>
      </c>
      <c r="Z63" s="169">
        <v>600</v>
      </c>
      <c r="AA63" s="27">
        <v>535.95000000000005</v>
      </c>
      <c r="AB63" s="169">
        <f t="shared" si="60"/>
        <v>89.325000000000017</v>
      </c>
      <c r="AC63" s="167">
        <v>600</v>
      </c>
      <c r="AD63" s="169">
        <v>450</v>
      </c>
      <c r="AE63" s="27">
        <v>532.85</v>
      </c>
      <c r="AF63" s="169">
        <f t="shared" si="61"/>
        <v>118.41111111111111</v>
      </c>
      <c r="AG63" s="167">
        <v>32</v>
      </c>
      <c r="AH63" s="169">
        <v>12</v>
      </c>
      <c r="AI63" s="27">
        <v>31.8</v>
      </c>
      <c r="AJ63" s="169">
        <f t="shared" si="68"/>
        <v>265</v>
      </c>
      <c r="AK63" s="171"/>
      <c r="AL63" s="169"/>
      <c r="AM63" s="27"/>
      <c r="AN63" s="169"/>
      <c r="AO63" s="171"/>
      <c r="AP63" s="171"/>
      <c r="AQ63" s="171"/>
      <c r="AR63" s="171"/>
      <c r="AS63" s="171"/>
      <c r="AT63" s="171"/>
      <c r="AU63" s="182">
        <v>3500</v>
      </c>
      <c r="AV63" s="173">
        <v>2625</v>
      </c>
      <c r="AW63" s="174">
        <f t="shared" si="15"/>
        <v>2625</v>
      </c>
      <c r="AX63" s="171">
        <v>6451</v>
      </c>
      <c r="AY63" s="184">
        <v>4515.7</v>
      </c>
      <c r="AZ63" s="171">
        <f t="shared" si="16"/>
        <v>4515.7</v>
      </c>
      <c r="BA63" s="176">
        <v>1015.2</v>
      </c>
      <c r="BB63" s="171">
        <v>660</v>
      </c>
      <c r="BC63" s="170">
        <f t="shared" si="17"/>
        <v>660</v>
      </c>
      <c r="BD63" s="170"/>
      <c r="BE63" s="170"/>
      <c r="BF63" s="171"/>
      <c r="BG63" s="164">
        <f t="shared" si="63"/>
        <v>730</v>
      </c>
      <c r="BH63" s="164">
        <f t="shared" si="63"/>
        <v>476.5</v>
      </c>
      <c r="BI63" s="164">
        <f t="shared" si="63"/>
        <v>475.5</v>
      </c>
      <c r="BJ63" s="177">
        <f t="shared" si="19"/>
        <v>99.790136411332625</v>
      </c>
      <c r="BK63" s="167"/>
      <c r="BL63" s="169"/>
      <c r="BM63" s="27"/>
      <c r="BN63" s="167">
        <v>580</v>
      </c>
      <c r="BO63" s="169">
        <v>366.5</v>
      </c>
      <c r="BP63" s="27">
        <v>346</v>
      </c>
      <c r="BQ63" s="167"/>
      <c r="BR63" s="171"/>
      <c r="BS63" s="171"/>
      <c r="BT63" s="167">
        <v>150</v>
      </c>
      <c r="BU63" s="169">
        <v>110</v>
      </c>
      <c r="BV63" s="27">
        <v>129.5</v>
      </c>
      <c r="BW63" s="171"/>
      <c r="BX63" s="171"/>
      <c r="BY63" s="171"/>
      <c r="BZ63" s="171"/>
      <c r="CA63" s="171"/>
      <c r="CB63" s="27"/>
      <c r="CC63" s="168"/>
      <c r="CD63" s="168"/>
      <c r="CE63" s="27"/>
      <c r="CF63" s="167">
        <v>20</v>
      </c>
      <c r="CG63" s="171">
        <v>20</v>
      </c>
      <c r="CH63" s="27">
        <v>0</v>
      </c>
      <c r="CI63" s="167"/>
      <c r="CJ63" s="171"/>
      <c r="CK63" s="27"/>
      <c r="CL63" s="167"/>
      <c r="CM63" s="171"/>
      <c r="CN63" s="27"/>
      <c r="CO63" s="167"/>
      <c r="CP63" s="169"/>
      <c r="CQ63" s="27"/>
      <c r="CR63" s="167"/>
      <c r="CS63" s="171"/>
      <c r="CT63" s="27"/>
      <c r="CU63" s="178"/>
      <c r="CV63" s="169"/>
      <c r="CW63" s="27"/>
      <c r="CX63" s="171"/>
      <c r="CY63" s="162">
        <f t="shared" si="64"/>
        <v>13348.2</v>
      </c>
      <c r="CZ63" s="162">
        <f t="shared" si="64"/>
        <v>9359.2000000000007</v>
      </c>
      <c r="DA63" s="162">
        <f t="shared" si="65"/>
        <v>9376.7999999999993</v>
      </c>
      <c r="DB63" s="171"/>
      <c r="DC63" s="171"/>
      <c r="DD63" s="171"/>
      <c r="DE63" s="171"/>
      <c r="DF63" s="171"/>
      <c r="DG63" s="171"/>
      <c r="DH63" s="171"/>
      <c r="DI63" s="171"/>
      <c r="DJ63" s="171"/>
      <c r="DK63" s="171"/>
      <c r="DL63" s="171"/>
      <c r="DM63" s="171"/>
      <c r="DN63" s="171"/>
      <c r="DO63" s="171"/>
      <c r="DP63" s="171"/>
      <c r="DQ63" s="179"/>
      <c r="DR63" s="180"/>
      <c r="DS63" s="27"/>
      <c r="DT63" s="171"/>
      <c r="DU63" s="181">
        <f t="shared" si="66"/>
        <v>0</v>
      </c>
      <c r="DV63" s="181">
        <f t="shared" si="66"/>
        <v>0</v>
      </c>
      <c r="DW63" s="181">
        <f t="shared" si="67"/>
        <v>0</v>
      </c>
    </row>
    <row r="64" spans="1:127" s="28" customFormat="1">
      <c r="A64" s="24">
        <v>53</v>
      </c>
      <c r="B64" s="25" t="s">
        <v>83</v>
      </c>
      <c r="C64" s="16">
        <v>589.9</v>
      </c>
      <c r="D64" s="16"/>
      <c r="E64" s="162">
        <f t="shared" si="55"/>
        <v>12541.6</v>
      </c>
      <c r="F64" s="162">
        <f t="shared" si="55"/>
        <v>9314.2000000000007</v>
      </c>
      <c r="G64" s="162">
        <f t="shared" si="55"/>
        <v>9249.6409999999996</v>
      </c>
      <c r="H64" s="162">
        <f t="shared" si="50"/>
        <v>99.306875523394382</v>
      </c>
      <c r="I64" s="162">
        <f t="shared" si="56"/>
        <v>-3958.8000000000011</v>
      </c>
      <c r="J64" s="162">
        <f t="shared" si="57"/>
        <v>-6039.0599999999995</v>
      </c>
      <c r="K64" s="171">
        <v>8582.7999999999993</v>
      </c>
      <c r="L64" s="171">
        <v>3210.5810000000001</v>
      </c>
      <c r="M64" s="164">
        <f t="shared" si="58"/>
        <v>2058.8999999999996</v>
      </c>
      <c r="N64" s="164">
        <f t="shared" si="58"/>
        <v>1549.6000000000001</v>
      </c>
      <c r="O64" s="164">
        <f t="shared" si="58"/>
        <v>1485.0409999999999</v>
      </c>
      <c r="P64" s="164">
        <f t="shared" si="5"/>
        <v>95.83382808466699</v>
      </c>
      <c r="Q64" s="165">
        <f t="shared" si="59"/>
        <v>814.8</v>
      </c>
      <c r="R64" s="165">
        <f t="shared" si="59"/>
        <v>670</v>
      </c>
      <c r="S64" s="165">
        <f t="shared" si="59"/>
        <v>660.21699999999998</v>
      </c>
      <c r="T64" s="166">
        <f t="shared" si="14"/>
        <v>98.539850746268655</v>
      </c>
      <c r="U64" s="167"/>
      <c r="V64" s="169"/>
      <c r="W64" s="27">
        <v>6.8000000000000005E-2</v>
      </c>
      <c r="X64" s="169"/>
      <c r="Y64" s="167">
        <v>1057.2</v>
      </c>
      <c r="Z64" s="169">
        <v>756.8</v>
      </c>
      <c r="AA64" s="27">
        <v>756.82399999999996</v>
      </c>
      <c r="AB64" s="169">
        <f t="shared" si="60"/>
        <v>100.00317124735729</v>
      </c>
      <c r="AC64" s="167">
        <v>814.8</v>
      </c>
      <c r="AD64" s="169">
        <v>670</v>
      </c>
      <c r="AE64" s="27">
        <v>660.149</v>
      </c>
      <c r="AF64" s="169">
        <f t="shared" si="61"/>
        <v>98.529701492537299</v>
      </c>
      <c r="AG64" s="167">
        <v>36</v>
      </c>
      <c r="AH64" s="169">
        <v>27</v>
      </c>
      <c r="AI64" s="27">
        <v>18</v>
      </c>
      <c r="AJ64" s="169">
        <f t="shared" si="68"/>
        <v>66.666666666666671</v>
      </c>
      <c r="AK64" s="171"/>
      <c r="AL64" s="169"/>
      <c r="AM64" s="27"/>
      <c r="AN64" s="169"/>
      <c r="AO64" s="171"/>
      <c r="AP64" s="171"/>
      <c r="AQ64" s="171"/>
      <c r="AR64" s="171"/>
      <c r="AS64" s="171"/>
      <c r="AT64" s="171"/>
      <c r="AU64" s="182">
        <v>8342.1</v>
      </c>
      <c r="AV64" s="173">
        <v>6256.6</v>
      </c>
      <c r="AW64" s="174">
        <f t="shared" si="15"/>
        <v>6256.6</v>
      </c>
      <c r="AX64" s="171"/>
      <c r="AY64" s="184"/>
      <c r="AZ64" s="171"/>
      <c r="BA64" s="176">
        <v>2140.6</v>
      </c>
      <c r="BB64" s="171">
        <v>1508</v>
      </c>
      <c r="BC64" s="170">
        <f t="shared" si="17"/>
        <v>1508</v>
      </c>
      <c r="BD64" s="170"/>
      <c r="BE64" s="170"/>
      <c r="BF64" s="171"/>
      <c r="BG64" s="164">
        <f t="shared" si="63"/>
        <v>130.89999999999998</v>
      </c>
      <c r="BH64" s="164">
        <f t="shared" si="63"/>
        <v>85.8</v>
      </c>
      <c r="BI64" s="164">
        <f t="shared" si="63"/>
        <v>50</v>
      </c>
      <c r="BJ64" s="177">
        <f t="shared" si="19"/>
        <v>58.275058275058278</v>
      </c>
      <c r="BK64" s="167"/>
      <c r="BL64" s="169"/>
      <c r="BM64" s="27"/>
      <c r="BN64" s="167">
        <v>55.3</v>
      </c>
      <c r="BO64" s="169">
        <v>30.4</v>
      </c>
      <c r="BP64" s="27">
        <v>20</v>
      </c>
      <c r="BQ64" s="167"/>
      <c r="BR64" s="171"/>
      <c r="BS64" s="171"/>
      <c r="BT64" s="167">
        <v>75.599999999999994</v>
      </c>
      <c r="BU64" s="169">
        <v>55.4</v>
      </c>
      <c r="BV64" s="27">
        <v>30</v>
      </c>
      <c r="BW64" s="171"/>
      <c r="BX64" s="171"/>
      <c r="BY64" s="171"/>
      <c r="BZ64" s="171"/>
      <c r="CA64" s="171"/>
      <c r="CB64" s="27"/>
      <c r="CC64" s="168"/>
      <c r="CD64" s="168"/>
      <c r="CE64" s="27"/>
      <c r="CF64" s="167"/>
      <c r="CG64" s="169"/>
      <c r="CH64" s="27"/>
      <c r="CI64" s="167"/>
      <c r="CJ64" s="171"/>
      <c r="CK64" s="27"/>
      <c r="CL64" s="167"/>
      <c r="CM64" s="171"/>
      <c r="CN64" s="27"/>
      <c r="CO64" s="167"/>
      <c r="CP64" s="169"/>
      <c r="CQ64" s="27"/>
      <c r="CR64" s="167"/>
      <c r="CS64" s="171"/>
      <c r="CT64" s="27"/>
      <c r="CU64" s="178">
        <v>20</v>
      </c>
      <c r="CV64" s="169">
        <v>10</v>
      </c>
      <c r="CW64" s="27">
        <v>0</v>
      </c>
      <c r="CX64" s="171"/>
      <c r="CY64" s="162">
        <f t="shared" si="64"/>
        <v>12541.6</v>
      </c>
      <c r="CZ64" s="162">
        <f t="shared" si="64"/>
        <v>9314.2000000000007</v>
      </c>
      <c r="DA64" s="162">
        <f t="shared" si="65"/>
        <v>9249.6409999999996</v>
      </c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9"/>
      <c r="DR64" s="180"/>
      <c r="DS64" s="27"/>
      <c r="DT64" s="171"/>
      <c r="DU64" s="181">
        <f t="shared" si="66"/>
        <v>0</v>
      </c>
      <c r="DV64" s="181">
        <f t="shared" si="66"/>
        <v>0</v>
      </c>
      <c r="DW64" s="181">
        <f t="shared" si="67"/>
        <v>0</v>
      </c>
    </row>
    <row r="65" spans="1:128" s="28" customFormat="1">
      <c r="A65" s="24">
        <v>54</v>
      </c>
      <c r="B65" s="25" t="s">
        <v>84</v>
      </c>
      <c r="C65" s="16">
        <v>17677.5</v>
      </c>
      <c r="D65" s="16"/>
      <c r="E65" s="162">
        <f t="shared" si="55"/>
        <v>16167.6</v>
      </c>
      <c r="F65" s="162">
        <f t="shared" si="55"/>
        <v>11936.2</v>
      </c>
      <c r="G65" s="162">
        <f t="shared" si="55"/>
        <v>10194.262000000001</v>
      </c>
      <c r="H65" s="162">
        <f t="shared" si="50"/>
        <v>85.40625994872741</v>
      </c>
      <c r="I65" s="162">
        <f t="shared" si="56"/>
        <v>-3885.5</v>
      </c>
      <c r="J65" s="162">
        <f t="shared" si="57"/>
        <v>-5954.7910000000011</v>
      </c>
      <c r="K65" s="171">
        <v>12282.1</v>
      </c>
      <c r="L65" s="171">
        <v>4239.4709999999995</v>
      </c>
      <c r="M65" s="164">
        <f t="shared" si="58"/>
        <v>3226</v>
      </c>
      <c r="N65" s="164">
        <f t="shared" si="58"/>
        <v>2412</v>
      </c>
      <c r="O65" s="164">
        <f t="shared" si="58"/>
        <v>670.06200000000001</v>
      </c>
      <c r="P65" s="164">
        <f t="shared" si="5"/>
        <v>27.780348258706468</v>
      </c>
      <c r="Q65" s="165">
        <f t="shared" si="59"/>
        <v>816</v>
      </c>
      <c r="R65" s="165">
        <f t="shared" si="59"/>
        <v>612</v>
      </c>
      <c r="S65" s="165">
        <f t="shared" si="59"/>
        <v>341.16200000000003</v>
      </c>
      <c r="T65" s="166">
        <f t="shared" si="14"/>
        <v>55.745424836601309</v>
      </c>
      <c r="U65" s="167">
        <v>16</v>
      </c>
      <c r="V65" s="169">
        <v>12</v>
      </c>
      <c r="W65" s="27">
        <v>7.3999999999999996E-2</v>
      </c>
      <c r="X65" s="169">
        <f>W65*100/V65</f>
        <v>0.61666666666666659</v>
      </c>
      <c r="Y65" s="167">
        <v>1600</v>
      </c>
      <c r="Z65" s="169">
        <v>1200</v>
      </c>
      <c r="AA65" s="27">
        <v>328.9</v>
      </c>
      <c r="AB65" s="169">
        <f t="shared" si="60"/>
        <v>27.408333333333335</v>
      </c>
      <c r="AC65" s="167">
        <v>800</v>
      </c>
      <c r="AD65" s="169">
        <v>600</v>
      </c>
      <c r="AE65" s="27">
        <v>341.08800000000002</v>
      </c>
      <c r="AF65" s="169">
        <f t="shared" si="61"/>
        <v>56.848000000000006</v>
      </c>
      <c r="AG65" s="167">
        <v>80</v>
      </c>
      <c r="AH65" s="169">
        <v>60</v>
      </c>
      <c r="AI65" s="27">
        <v>0</v>
      </c>
      <c r="AJ65" s="169">
        <f t="shared" si="68"/>
        <v>0</v>
      </c>
      <c r="AK65" s="171"/>
      <c r="AL65" s="169"/>
      <c r="AM65" s="27"/>
      <c r="AN65" s="169"/>
      <c r="AO65" s="171"/>
      <c r="AP65" s="171"/>
      <c r="AQ65" s="171"/>
      <c r="AR65" s="171"/>
      <c r="AS65" s="171"/>
      <c r="AT65" s="171"/>
      <c r="AU65" s="182">
        <v>11121.6</v>
      </c>
      <c r="AV65" s="173">
        <v>8341.2000000000007</v>
      </c>
      <c r="AW65" s="174">
        <f t="shared" si="15"/>
        <v>8341.2000000000007</v>
      </c>
      <c r="AX65" s="171"/>
      <c r="AY65" s="184"/>
      <c r="AZ65" s="171"/>
      <c r="BA65" s="176">
        <v>1820</v>
      </c>
      <c r="BB65" s="171">
        <v>1183</v>
      </c>
      <c r="BC65" s="170">
        <f t="shared" si="17"/>
        <v>1183</v>
      </c>
      <c r="BD65" s="170"/>
      <c r="BE65" s="170"/>
      <c r="BF65" s="171"/>
      <c r="BG65" s="164">
        <f t="shared" si="63"/>
        <v>660</v>
      </c>
      <c r="BH65" s="164">
        <f t="shared" si="63"/>
        <v>495</v>
      </c>
      <c r="BI65" s="164">
        <f t="shared" si="63"/>
        <v>0</v>
      </c>
      <c r="BJ65" s="177">
        <f t="shared" si="19"/>
        <v>0</v>
      </c>
      <c r="BK65" s="167"/>
      <c r="BL65" s="169"/>
      <c r="BM65" s="27"/>
      <c r="BN65" s="167">
        <v>600</v>
      </c>
      <c r="BO65" s="169">
        <v>450</v>
      </c>
      <c r="BP65" s="27">
        <v>0</v>
      </c>
      <c r="BQ65" s="167"/>
      <c r="BR65" s="171"/>
      <c r="BS65" s="171"/>
      <c r="BT65" s="167">
        <v>60</v>
      </c>
      <c r="BU65" s="169">
        <v>45</v>
      </c>
      <c r="BV65" s="27">
        <v>0</v>
      </c>
      <c r="BW65" s="171"/>
      <c r="BX65" s="171"/>
      <c r="BY65" s="171"/>
      <c r="BZ65" s="171"/>
      <c r="CA65" s="171"/>
      <c r="CB65" s="27"/>
      <c r="CC65" s="168"/>
      <c r="CD65" s="168"/>
      <c r="CE65" s="27"/>
      <c r="CF65" s="167">
        <v>50</v>
      </c>
      <c r="CG65" s="169">
        <v>30</v>
      </c>
      <c r="CH65" s="27">
        <v>0</v>
      </c>
      <c r="CI65" s="167"/>
      <c r="CJ65" s="171"/>
      <c r="CK65" s="27"/>
      <c r="CL65" s="167"/>
      <c r="CM65" s="171"/>
      <c r="CN65" s="27"/>
      <c r="CO65" s="167">
        <v>20</v>
      </c>
      <c r="CP65" s="169">
        <v>15</v>
      </c>
      <c r="CQ65" s="27">
        <v>0</v>
      </c>
      <c r="CR65" s="167"/>
      <c r="CS65" s="171"/>
      <c r="CT65" s="27"/>
      <c r="CU65" s="178"/>
      <c r="CV65" s="169"/>
      <c r="CW65" s="27"/>
      <c r="CX65" s="171"/>
      <c r="CY65" s="162">
        <f t="shared" si="64"/>
        <v>16167.6</v>
      </c>
      <c r="CZ65" s="162">
        <f t="shared" si="64"/>
        <v>11936.2</v>
      </c>
      <c r="DA65" s="162">
        <f t="shared" si="65"/>
        <v>10194.262000000001</v>
      </c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1"/>
      <c r="DP65" s="171"/>
      <c r="DQ65" s="180"/>
      <c r="DR65" s="180"/>
      <c r="DS65" s="27"/>
      <c r="DT65" s="171"/>
      <c r="DU65" s="181">
        <f t="shared" si="66"/>
        <v>0</v>
      </c>
      <c r="DV65" s="181">
        <f t="shared" si="66"/>
        <v>0</v>
      </c>
      <c r="DW65" s="181">
        <f t="shared" si="67"/>
        <v>0</v>
      </c>
    </row>
    <row r="66" spans="1:128" s="28" customFormat="1">
      <c r="A66" s="24">
        <v>55</v>
      </c>
      <c r="B66" s="25" t="s">
        <v>85</v>
      </c>
      <c r="C66" s="16">
        <v>641.5</v>
      </c>
      <c r="D66" s="16"/>
      <c r="E66" s="162">
        <f t="shared" si="55"/>
        <v>10847.4</v>
      </c>
      <c r="F66" s="162">
        <f t="shared" si="55"/>
        <v>7035.5</v>
      </c>
      <c r="G66" s="162">
        <f t="shared" si="55"/>
        <v>5167.6779999999999</v>
      </c>
      <c r="H66" s="162">
        <f t="shared" si="50"/>
        <v>73.451467557387531</v>
      </c>
      <c r="I66" s="162">
        <f t="shared" si="56"/>
        <v>-2647</v>
      </c>
      <c r="J66" s="162">
        <f t="shared" si="57"/>
        <v>-2826.7860000000001</v>
      </c>
      <c r="K66" s="171">
        <v>8200.4</v>
      </c>
      <c r="L66" s="171">
        <v>2340.8919999999998</v>
      </c>
      <c r="M66" s="164">
        <f t="shared" si="58"/>
        <v>5382</v>
      </c>
      <c r="N66" s="164">
        <f t="shared" si="58"/>
        <v>3000.9</v>
      </c>
      <c r="O66" s="164">
        <f t="shared" si="58"/>
        <v>1133.078</v>
      </c>
      <c r="P66" s="164">
        <f t="shared" si="5"/>
        <v>37.757939284881196</v>
      </c>
      <c r="Q66" s="165">
        <f t="shared" si="59"/>
        <v>600</v>
      </c>
      <c r="R66" s="165">
        <f t="shared" si="59"/>
        <v>250</v>
      </c>
      <c r="S66" s="165">
        <f t="shared" si="59"/>
        <v>378.512</v>
      </c>
      <c r="T66" s="166">
        <f t="shared" si="14"/>
        <v>151.40479999999999</v>
      </c>
      <c r="U66" s="167"/>
      <c r="V66" s="169"/>
      <c r="W66" s="27">
        <v>5.6000000000000001E-2</v>
      </c>
      <c r="X66" s="169"/>
      <c r="Y66" s="167">
        <v>4345</v>
      </c>
      <c r="Z66" s="169">
        <v>2400.9</v>
      </c>
      <c r="AA66" s="27">
        <v>520.44600000000003</v>
      </c>
      <c r="AB66" s="169">
        <f t="shared" si="60"/>
        <v>21.677121079595153</v>
      </c>
      <c r="AC66" s="167">
        <v>600</v>
      </c>
      <c r="AD66" s="169">
        <v>250</v>
      </c>
      <c r="AE66" s="27">
        <v>378.45600000000002</v>
      </c>
      <c r="AF66" s="169">
        <f t="shared" si="61"/>
        <v>151.38239999999999</v>
      </c>
      <c r="AG66" s="167">
        <v>12</v>
      </c>
      <c r="AH66" s="169">
        <v>0</v>
      </c>
      <c r="AI66" s="27">
        <v>0</v>
      </c>
      <c r="AJ66" s="169">
        <v>0</v>
      </c>
      <c r="AK66" s="171"/>
      <c r="AL66" s="169"/>
      <c r="AM66" s="27"/>
      <c r="AN66" s="169"/>
      <c r="AO66" s="171"/>
      <c r="AP66" s="171"/>
      <c r="AQ66" s="171"/>
      <c r="AR66" s="171"/>
      <c r="AS66" s="171"/>
      <c r="AT66" s="171"/>
      <c r="AU66" s="182">
        <v>4823.3999999999996</v>
      </c>
      <c r="AV66" s="173">
        <v>3617.6</v>
      </c>
      <c r="AW66" s="174">
        <f t="shared" si="15"/>
        <v>3617.6</v>
      </c>
      <c r="AX66" s="171"/>
      <c r="AY66" s="171"/>
      <c r="AZ66" s="171"/>
      <c r="BA66" s="176">
        <v>642</v>
      </c>
      <c r="BB66" s="171">
        <v>417</v>
      </c>
      <c r="BC66" s="170">
        <f t="shared" si="17"/>
        <v>417</v>
      </c>
      <c r="BD66" s="170"/>
      <c r="BE66" s="170"/>
      <c r="BF66" s="171"/>
      <c r="BG66" s="164">
        <f t="shared" si="63"/>
        <v>400</v>
      </c>
      <c r="BH66" s="164">
        <f t="shared" si="63"/>
        <v>325</v>
      </c>
      <c r="BI66" s="164">
        <f t="shared" si="63"/>
        <v>204.12</v>
      </c>
      <c r="BJ66" s="177">
        <f t="shared" si="19"/>
        <v>62.806153846153848</v>
      </c>
      <c r="BK66" s="167"/>
      <c r="BL66" s="169"/>
      <c r="BM66" s="27"/>
      <c r="BN66" s="167">
        <v>400</v>
      </c>
      <c r="BO66" s="169">
        <v>325</v>
      </c>
      <c r="BP66" s="27">
        <v>204.12</v>
      </c>
      <c r="BQ66" s="167"/>
      <c r="BR66" s="171"/>
      <c r="BS66" s="171"/>
      <c r="BT66" s="167"/>
      <c r="BU66" s="169"/>
      <c r="BV66" s="27"/>
      <c r="BW66" s="171"/>
      <c r="BX66" s="171"/>
      <c r="BY66" s="171"/>
      <c r="BZ66" s="171"/>
      <c r="CA66" s="171"/>
      <c r="CB66" s="27"/>
      <c r="CC66" s="168"/>
      <c r="CD66" s="168"/>
      <c r="CE66" s="27"/>
      <c r="CF66" s="167"/>
      <c r="CG66" s="169"/>
      <c r="CH66" s="27"/>
      <c r="CI66" s="167"/>
      <c r="CJ66" s="171"/>
      <c r="CK66" s="27"/>
      <c r="CL66" s="167"/>
      <c r="CM66" s="171"/>
      <c r="CN66" s="27"/>
      <c r="CO66" s="167"/>
      <c r="CP66" s="169"/>
      <c r="CQ66" s="27"/>
      <c r="CR66" s="167"/>
      <c r="CS66" s="171"/>
      <c r="CT66" s="27"/>
      <c r="CU66" s="178">
        <v>25</v>
      </c>
      <c r="CV66" s="169">
        <v>25</v>
      </c>
      <c r="CW66" s="27">
        <v>30</v>
      </c>
      <c r="CX66" s="171"/>
      <c r="CY66" s="162">
        <f t="shared" si="64"/>
        <v>10847.4</v>
      </c>
      <c r="CZ66" s="162">
        <f t="shared" si="64"/>
        <v>7035.5</v>
      </c>
      <c r="DA66" s="162">
        <f t="shared" si="65"/>
        <v>5167.6779999999999</v>
      </c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71"/>
      <c r="DN66" s="171"/>
      <c r="DO66" s="171"/>
      <c r="DP66" s="171"/>
      <c r="DQ66" s="179"/>
      <c r="DR66" s="180"/>
      <c r="DS66" s="27"/>
      <c r="DT66" s="171"/>
      <c r="DU66" s="181">
        <f t="shared" si="66"/>
        <v>0</v>
      </c>
      <c r="DV66" s="181">
        <f t="shared" si="66"/>
        <v>0</v>
      </c>
      <c r="DW66" s="181">
        <f t="shared" si="67"/>
        <v>0</v>
      </c>
    </row>
    <row r="67" spans="1:128" s="28" customFormat="1">
      <c r="A67" s="24">
        <v>56</v>
      </c>
      <c r="B67" s="25" t="s">
        <v>86</v>
      </c>
      <c r="C67" s="16">
        <v>17398.2</v>
      </c>
      <c r="D67" s="16"/>
      <c r="E67" s="162">
        <f t="shared" si="55"/>
        <v>57473.2</v>
      </c>
      <c r="F67" s="162">
        <f t="shared" si="55"/>
        <v>42563.199999999997</v>
      </c>
      <c r="G67" s="162">
        <f t="shared" si="55"/>
        <v>42458.727999999996</v>
      </c>
      <c r="H67" s="162">
        <f t="shared" si="50"/>
        <v>99.754548530185687</v>
      </c>
      <c r="I67" s="162">
        <f t="shared" si="56"/>
        <v>-26192.1</v>
      </c>
      <c r="J67" s="162">
        <f t="shared" si="57"/>
        <v>-30697.661999999997</v>
      </c>
      <c r="K67" s="171">
        <v>31281.1</v>
      </c>
      <c r="L67" s="171">
        <v>11761.066000000001</v>
      </c>
      <c r="M67" s="164">
        <f t="shared" si="58"/>
        <v>6085.1</v>
      </c>
      <c r="N67" s="164">
        <f t="shared" si="58"/>
        <v>3993.2000000000003</v>
      </c>
      <c r="O67" s="164">
        <f t="shared" si="58"/>
        <v>3888.7280000000001</v>
      </c>
      <c r="P67" s="164">
        <f t="shared" si="5"/>
        <v>97.383752379044381</v>
      </c>
      <c r="Q67" s="165">
        <f t="shared" si="59"/>
        <v>2171.5</v>
      </c>
      <c r="R67" s="165">
        <f t="shared" si="59"/>
        <v>1207.8</v>
      </c>
      <c r="S67" s="165">
        <f t="shared" si="59"/>
        <v>1087.2860000000001</v>
      </c>
      <c r="T67" s="166">
        <f t="shared" si="14"/>
        <v>90.022023513826795</v>
      </c>
      <c r="U67" s="167">
        <v>7.8</v>
      </c>
      <c r="V67" s="169">
        <v>7.8</v>
      </c>
      <c r="W67" s="27">
        <v>2.0859999999999999</v>
      </c>
      <c r="X67" s="169">
        <f>W67*100/V67</f>
        <v>26.743589743589745</v>
      </c>
      <c r="Y67" s="167">
        <v>3079.6</v>
      </c>
      <c r="Z67" s="169">
        <v>2155.4</v>
      </c>
      <c r="AA67" s="27">
        <v>2155.3519999999999</v>
      </c>
      <c r="AB67" s="169">
        <f t="shared" si="60"/>
        <v>99.997773035167469</v>
      </c>
      <c r="AC67" s="167">
        <v>2163.6999999999998</v>
      </c>
      <c r="AD67" s="169">
        <v>1200</v>
      </c>
      <c r="AE67" s="27">
        <v>1085.2</v>
      </c>
      <c r="AF67" s="169">
        <f t="shared" si="61"/>
        <v>90.433333333333337</v>
      </c>
      <c r="AG67" s="167">
        <v>72</v>
      </c>
      <c r="AH67" s="169">
        <v>60</v>
      </c>
      <c r="AI67" s="27">
        <v>39.799999999999997</v>
      </c>
      <c r="AJ67" s="169">
        <f t="shared" si="68"/>
        <v>66.333333333333329</v>
      </c>
      <c r="AK67" s="171"/>
      <c r="AL67" s="169"/>
      <c r="AM67" s="27"/>
      <c r="AN67" s="169"/>
      <c r="AO67" s="171"/>
      <c r="AP67" s="171"/>
      <c r="AQ67" s="171"/>
      <c r="AR67" s="171"/>
      <c r="AS67" s="171"/>
      <c r="AT67" s="171"/>
      <c r="AU67" s="182">
        <v>34966.9</v>
      </c>
      <c r="AV67" s="173">
        <v>26224.799999999999</v>
      </c>
      <c r="AW67" s="174">
        <f t="shared" si="15"/>
        <v>26224.799999999999</v>
      </c>
      <c r="AX67" s="171">
        <v>8393.1</v>
      </c>
      <c r="AY67" s="184">
        <v>5875.2</v>
      </c>
      <c r="AZ67" s="171">
        <f t="shared" si="16"/>
        <v>5875.2</v>
      </c>
      <c r="BA67" s="176">
        <v>3028.1</v>
      </c>
      <c r="BB67" s="171">
        <v>1970</v>
      </c>
      <c r="BC67" s="170">
        <f t="shared" si="17"/>
        <v>1970</v>
      </c>
      <c r="BD67" s="170"/>
      <c r="BE67" s="170"/>
      <c r="BF67" s="171"/>
      <c r="BG67" s="164">
        <f t="shared" si="63"/>
        <v>762</v>
      </c>
      <c r="BH67" s="164">
        <f t="shared" si="63"/>
        <v>570</v>
      </c>
      <c r="BI67" s="164">
        <f t="shared" si="63"/>
        <v>571.5</v>
      </c>
      <c r="BJ67" s="177">
        <f t="shared" si="19"/>
        <v>100.26315789473684</v>
      </c>
      <c r="BK67" s="167"/>
      <c r="BL67" s="169"/>
      <c r="BM67" s="27"/>
      <c r="BN67" s="167">
        <v>600</v>
      </c>
      <c r="BO67" s="169">
        <v>450</v>
      </c>
      <c r="BP67" s="27">
        <v>450</v>
      </c>
      <c r="BQ67" s="167"/>
      <c r="BR67" s="171"/>
      <c r="BS67" s="171"/>
      <c r="BT67" s="167">
        <v>162</v>
      </c>
      <c r="BU67" s="169">
        <v>120</v>
      </c>
      <c r="BV67" s="27">
        <v>121.5</v>
      </c>
      <c r="BW67" s="171"/>
      <c r="BX67" s="171"/>
      <c r="BY67" s="171"/>
      <c r="BZ67" s="171"/>
      <c r="CA67" s="171"/>
      <c r="CB67" s="27"/>
      <c r="CC67" s="168"/>
      <c r="CD67" s="168"/>
      <c r="CE67" s="27"/>
      <c r="CF67" s="167"/>
      <c r="CG67" s="169"/>
      <c r="CH67" s="27"/>
      <c r="CI67" s="167"/>
      <c r="CJ67" s="171"/>
      <c r="CK67" s="27"/>
      <c r="CL67" s="167"/>
      <c r="CM67" s="171"/>
      <c r="CN67" s="27">
        <v>34.79</v>
      </c>
      <c r="CO67" s="167"/>
      <c r="CP67" s="169"/>
      <c r="CQ67" s="27"/>
      <c r="CR67" s="167"/>
      <c r="CS67" s="171"/>
      <c r="CT67" s="27"/>
      <c r="CU67" s="178"/>
      <c r="CV67" s="169"/>
      <c r="CW67" s="27"/>
      <c r="CX67" s="171"/>
      <c r="CY67" s="162">
        <f t="shared" si="64"/>
        <v>52473.2</v>
      </c>
      <c r="CZ67" s="162">
        <f t="shared" si="64"/>
        <v>38063.199999999997</v>
      </c>
      <c r="DA67" s="162">
        <f t="shared" si="65"/>
        <v>37958.727999999996</v>
      </c>
      <c r="DB67" s="171"/>
      <c r="DC67" s="171"/>
      <c r="DD67" s="171"/>
      <c r="DE67" s="171">
        <v>5000</v>
      </c>
      <c r="DF67" s="171">
        <v>4500</v>
      </c>
      <c r="DG67" s="171">
        <v>4500</v>
      </c>
      <c r="DH67" s="171"/>
      <c r="DI67" s="171"/>
      <c r="DJ67" s="171"/>
      <c r="DK67" s="171"/>
      <c r="DL67" s="171"/>
      <c r="DM67" s="171"/>
      <c r="DN67" s="171"/>
      <c r="DO67" s="171"/>
      <c r="DP67" s="171"/>
      <c r="DQ67" s="179"/>
      <c r="DR67" s="179"/>
      <c r="DS67" s="27"/>
      <c r="DT67" s="171"/>
      <c r="DU67" s="181">
        <f t="shared" si="66"/>
        <v>5000</v>
      </c>
      <c r="DV67" s="181">
        <f t="shared" si="66"/>
        <v>4500</v>
      </c>
      <c r="DW67" s="181">
        <f t="shared" si="67"/>
        <v>4500</v>
      </c>
    </row>
    <row r="68" spans="1:128" s="28" customFormat="1">
      <c r="A68" s="24">
        <v>57</v>
      </c>
      <c r="B68" s="25" t="s">
        <v>87</v>
      </c>
      <c r="C68" s="16">
        <v>3552.6</v>
      </c>
      <c r="D68" s="16"/>
      <c r="E68" s="162">
        <f t="shared" si="55"/>
        <v>104644.2</v>
      </c>
      <c r="F68" s="162">
        <f t="shared" si="55"/>
        <v>76957</v>
      </c>
      <c r="G68" s="162">
        <f t="shared" si="55"/>
        <v>73624.871000000014</v>
      </c>
      <c r="H68" s="162">
        <f t="shared" si="50"/>
        <v>95.670141767480558</v>
      </c>
      <c r="I68" s="162">
        <f t="shared" si="56"/>
        <v>-35794.099999999991</v>
      </c>
      <c r="J68" s="162">
        <f t="shared" si="57"/>
        <v>-47570.172000000013</v>
      </c>
      <c r="K68" s="171">
        <v>68850.100000000006</v>
      </c>
      <c r="L68" s="171">
        <v>26054.699000000001</v>
      </c>
      <c r="M68" s="164">
        <f t="shared" si="58"/>
        <v>18562</v>
      </c>
      <c r="N68" s="164">
        <f t="shared" si="58"/>
        <v>13636</v>
      </c>
      <c r="O68" s="164">
        <f t="shared" si="58"/>
        <v>10303.870999999999</v>
      </c>
      <c r="P68" s="164">
        <f t="shared" si="5"/>
        <v>75.563735699618647</v>
      </c>
      <c r="Q68" s="165">
        <f t="shared" si="59"/>
        <v>13100</v>
      </c>
      <c r="R68" s="165">
        <f t="shared" si="59"/>
        <v>9822</v>
      </c>
      <c r="S68" s="165">
        <f t="shared" si="59"/>
        <v>6739.6019999999999</v>
      </c>
      <c r="T68" s="166">
        <f t="shared" si="14"/>
        <v>68.6174098961515</v>
      </c>
      <c r="U68" s="167">
        <v>350</v>
      </c>
      <c r="V68" s="169">
        <v>262</v>
      </c>
      <c r="W68" s="27">
        <v>413.84500000000003</v>
      </c>
      <c r="X68" s="169">
        <f>W68*100/V68</f>
        <v>157.95610687022901</v>
      </c>
      <c r="Y68" s="167">
        <v>4270</v>
      </c>
      <c r="Z68" s="169">
        <v>2920</v>
      </c>
      <c r="AA68" s="27">
        <v>2956.3960000000002</v>
      </c>
      <c r="AB68" s="169">
        <f t="shared" si="60"/>
        <v>101.24643835616439</v>
      </c>
      <c r="AC68" s="167">
        <v>12750</v>
      </c>
      <c r="AD68" s="169">
        <v>9560</v>
      </c>
      <c r="AE68" s="27">
        <v>6325.7569999999996</v>
      </c>
      <c r="AF68" s="169">
        <f t="shared" si="61"/>
        <v>66.169006276150625</v>
      </c>
      <c r="AG68" s="167">
        <v>380</v>
      </c>
      <c r="AH68" s="169">
        <v>285</v>
      </c>
      <c r="AI68" s="27">
        <v>267.5</v>
      </c>
      <c r="AJ68" s="169">
        <f t="shared" si="68"/>
        <v>93.859649122807014</v>
      </c>
      <c r="AK68" s="171"/>
      <c r="AL68" s="169"/>
      <c r="AM68" s="27"/>
      <c r="AN68" s="169"/>
      <c r="AO68" s="171"/>
      <c r="AP68" s="171"/>
      <c r="AQ68" s="171"/>
      <c r="AR68" s="171"/>
      <c r="AS68" s="171"/>
      <c r="AT68" s="171"/>
      <c r="AU68" s="182">
        <v>72757.100000000006</v>
      </c>
      <c r="AV68" s="173">
        <v>54567.8</v>
      </c>
      <c r="AW68" s="174">
        <f t="shared" si="15"/>
        <v>54567.8</v>
      </c>
      <c r="AX68" s="171">
        <v>5334.7</v>
      </c>
      <c r="AY68" s="175">
        <v>3558.2</v>
      </c>
      <c r="AZ68" s="171">
        <f t="shared" si="16"/>
        <v>3558.2</v>
      </c>
      <c r="BA68" s="176">
        <v>7990.4</v>
      </c>
      <c r="BB68" s="171">
        <v>5195</v>
      </c>
      <c r="BC68" s="170">
        <f t="shared" si="17"/>
        <v>5195</v>
      </c>
      <c r="BD68" s="170"/>
      <c r="BE68" s="170"/>
      <c r="BF68" s="171"/>
      <c r="BG68" s="164">
        <f t="shared" si="63"/>
        <v>702</v>
      </c>
      <c r="BH68" s="164">
        <f t="shared" si="63"/>
        <v>526.5</v>
      </c>
      <c r="BI68" s="164">
        <f t="shared" si="63"/>
        <v>269.08799999999997</v>
      </c>
      <c r="BJ68" s="177">
        <f t="shared" si="19"/>
        <v>51.108831908831895</v>
      </c>
      <c r="BK68" s="167"/>
      <c r="BL68" s="169"/>
      <c r="BM68" s="27">
        <v>160</v>
      </c>
      <c r="BN68" s="167">
        <v>450</v>
      </c>
      <c r="BO68" s="169">
        <v>337.5</v>
      </c>
      <c r="BP68" s="27">
        <v>79.087999999999994</v>
      </c>
      <c r="BQ68" s="167"/>
      <c r="BR68" s="171"/>
      <c r="BS68" s="171"/>
      <c r="BT68" s="167">
        <v>252</v>
      </c>
      <c r="BU68" s="169">
        <v>189</v>
      </c>
      <c r="BV68" s="27">
        <v>30</v>
      </c>
      <c r="BW68" s="171"/>
      <c r="BX68" s="171"/>
      <c r="BY68" s="171"/>
      <c r="BZ68" s="171"/>
      <c r="CA68" s="171"/>
      <c r="CB68" s="27"/>
      <c r="CC68" s="168"/>
      <c r="CD68" s="168"/>
      <c r="CE68" s="27"/>
      <c r="CF68" s="167">
        <v>10</v>
      </c>
      <c r="CG68" s="169">
        <v>7.5</v>
      </c>
      <c r="CH68" s="27">
        <v>12</v>
      </c>
      <c r="CI68" s="167"/>
      <c r="CJ68" s="171"/>
      <c r="CK68" s="27"/>
      <c r="CL68" s="167"/>
      <c r="CM68" s="171"/>
      <c r="CN68" s="27"/>
      <c r="CO68" s="167"/>
      <c r="CP68" s="169"/>
      <c r="CQ68" s="27"/>
      <c r="CR68" s="167"/>
      <c r="CS68" s="171"/>
      <c r="CT68" s="27"/>
      <c r="CU68" s="178">
        <v>100</v>
      </c>
      <c r="CV68" s="169">
        <v>75</v>
      </c>
      <c r="CW68" s="27">
        <v>59.284999999999997</v>
      </c>
      <c r="CX68" s="171"/>
      <c r="CY68" s="162">
        <f t="shared" si="64"/>
        <v>104644.2</v>
      </c>
      <c r="CZ68" s="162">
        <f t="shared" si="64"/>
        <v>76957</v>
      </c>
      <c r="DA68" s="162">
        <f t="shared" si="65"/>
        <v>73624.871000000014</v>
      </c>
      <c r="DB68" s="171"/>
      <c r="DC68" s="171"/>
      <c r="DD68" s="171"/>
      <c r="DE68" s="171"/>
      <c r="DF68" s="171"/>
      <c r="DG68" s="171"/>
      <c r="DH68" s="171"/>
      <c r="DI68" s="171"/>
      <c r="DJ68" s="171"/>
      <c r="DK68" s="171"/>
      <c r="DL68" s="171"/>
      <c r="DM68" s="171"/>
      <c r="DN68" s="171"/>
      <c r="DO68" s="171"/>
      <c r="DP68" s="171"/>
      <c r="DQ68" s="180"/>
      <c r="DR68" s="180"/>
      <c r="DS68" s="27"/>
      <c r="DT68" s="171"/>
      <c r="DU68" s="181">
        <f t="shared" si="66"/>
        <v>0</v>
      </c>
      <c r="DV68" s="181">
        <f t="shared" si="66"/>
        <v>0</v>
      </c>
      <c r="DW68" s="181">
        <f t="shared" si="67"/>
        <v>0</v>
      </c>
    </row>
    <row r="69" spans="1:128" s="28" customFormat="1">
      <c r="A69" s="24">
        <v>58</v>
      </c>
      <c r="B69" s="25" t="s">
        <v>88</v>
      </c>
      <c r="C69" s="16">
        <v>3855.9</v>
      </c>
      <c r="D69" s="16"/>
      <c r="E69" s="162">
        <f t="shared" si="55"/>
        <v>26128.7</v>
      </c>
      <c r="F69" s="162">
        <f t="shared" si="55"/>
        <v>20012.599999999999</v>
      </c>
      <c r="G69" s="162">
        <f t="shared" si="55"/>
        <v>16463.935000000001</v>
      </c>
      <c r="H69" s="162">
        <f t="shared" si="50"/>
        <v>82.267846256858192</v>
      </c>
      <c r="I69" s="162">
        <f t="shared" si="56"/>
        <v>-7200.2000000000007</v>
      </c>
      <c r="J69" s="162">
        <f t="shared" si="57"/>
        <v>-9900.8290000000015</v>
      </c>
      <c r="K69" s="171">
        <v>18928.5</v>
      </c>
      <c r="L69" s="171">
        <v>6563.1059999999998</v>
      </c>
      <c r="M69" s="164">
        <f t="shared" si="58"/>
        <v>9074.7000000000007</v>
      </c>
      <c r="N69" s="164">
        <f t="shared" si="58"/>
        <v>7239.4</v>
      </c>
      <c r="O69" s="164">
        <f t="shared" si="58"/>
        <v>3690.7350000000001</v>
      </c>
      <c r="P69" s="164">
        <f t="shared" si="5"/>
        <v>50.981227726054648</v>
      </c>
      <c r="Q69" s="165">
        <f t="shared" si="59"/>
        <v>1480.7</v>
      </c>
      <c r="R69" s="165">
        <f t="shared" si="59"/>
        <v>1141.4000000000001</v>
      </c>
      <c r="S69" s="165">
        <f t="shared" si="59"/>
        <v>1958.5170000000001</v>
      </c>
      <c r="T69" s="166">
        <f t="shared" si="14"/>
        <v>171.58901349220255</v>
      </c>
      <c r="U69" s="167">
        <v>137.19999999999999</v>
      </c>
      <c r="V69" s="169">
        <v>102.9</v>
      </c>
      <c r="W69" s="27">
        <v>56.055999999999997</v>
      </c>
      <c r="X69" s="169">
        <f>W69*100/V69</f>
        <v>54.476190476190467</v>
      </c>
      <c r="Y69" s="167">
        <v>6100</v>
      </c>
      <c r="Z69" s="169">
        <v>5000</v>
      </c>
      <c r="AA69" s="27">
        <v>944.51800000000003</v>
      </c>
      <c r="AB69" s="169">
        <f t="shared" si="60"/>
        <v>18.890360000000001</v>
      </c>
      <c r="AC69" s="167">
        <v>1343.5</v>
      </c>
      <c r="AD69" s="169">
        <v>1038.5</v>
      </c>
      <c r="AE69" s="27">
        <v>1902.461</v>
      </c>
      <c r="AF69" s="169">
        <f t="shared" si="61"/>
        <v>183.1931632161772</v>
      </c>
      <c r="AG69" s="167">
        <v>744</v>
      </c>
      <c r="AH69" s="169">
        <v>558</v>
      </c>
      <c r="AI69" s="27">
        <v>337.15</v>
      </c>
      <c r="AJ69" s="169">
        <f t="shared" si="68"/>
        <v>60.421146953405021</v>
      </c>
      <c r="AK69" s="171"/>
      <c r="AL69" s="169"/>
      <c r="AM69" s="171"/>
      <c r="AN69" s="169"/>
      <c r="AO69" s="171"/>
      <c r="AP69" s="171"/>
      <c r="AQ69" s="171"/>
      <c r="AR69" s="171"/>
      <c r="AS69" s="171"/>
      <c r="AT69" s="171"/>
      <c r="AU69" s="182">
        <v>16864.3</v>
      </c>
      <c r="AV69" s="173">
        <v>12648.2</v>
      </c>
      <c r="AW69" s="174">
        <f t="shared" si="15"/>
        <v>12648.2</v>
      </c>
      <c r="AX69" s="171"/>
      <c r="AY69" s="171"/>
      <c r="AZ69" s="171"/>
      <c r="BA69" s="176">
        <v>189.7</v>
      </c>
      <c r="BB69" s="171">
        <v>125</v>
      </c>
      <c r="BC69" s="170">
        <f t="shared" si="17"/>
        <v>125</v>
      </c>
      <c r="BD69" s="170"/>
      <c r="BE69" s="170"/>
      <c r="BF69" s="171"/>
      <c r="BG69" s="164">
        <f t="shared" si="63"/>
        <v>750</v>
      </c>
      <c r="BH69" s="164">
        <f t="shared" si="63"/>
        <v>540</v>
      </c>
      <c r="BI69" s="164">
        <f t="shared" si="63"/>
        <v>405.75</v>
      </c>
      <c r="BJ69" s="177">
        <f t="shared" si="19"/>
        <v>75.138888888888886</v>
      </c>
      <c r="BK69" s="167"/>
      <c r="BL69" s="169"/>
      <c r="BM69" s="27"/>
      <c r="BN69" s="167">
        <v>750</v>
      </c>
      <c r="BO69" s="169">
        <v>540</v>
      </c>
      <c r="BP69" s="27">
        <v>284.25</v>
      </c>
      <c r="BQ69" s="167"/>
      <c r="BR69" s="171"/>
      <c r="BS69" s="171"/>
      <c r="BT69" s="167"/>
      <c r="BU69" s="169"/>
      <c r="BV69" s="27">
        <v>121.5</v>
      </c>
      <c r="BW69" s="171"/>
      <c r="BX69" s="171"/>
      <c r="BY69" s="171"/>
      <c r="BZ69" s="171"/>
      <c r="CA69" s="171"/>
      <c r="CB69" s="27"/>
      <c r="CC69" s="168"/>
      <c r="CD69" s="168"/>
      <c r="CE69" s="27"/>
      <c r="CF69" s="167"/>
      <c r="CG69" s="169"/>
      <c r="CH69" s="27">
        <v>44.8</v>
      </c>
      <c r="CI69" s="167"/>
      <c r="CJ69" s="171"/>
      <c r="CK69" s="27"/>
      <c r="CL69" s="167"/>
      <c r="CM69" s="171"/>
      <c r="CN69" s="27"/>
      <c r="CO69" s="167"/>
      <c r="CP69" s="169"/>
      <c r="CQ69" s="27"/>
      <c r="CR69" s="167"/>
      <c r="CS69" s="171"/>
      <c r="CT69" s="27"/>
      <c r="CU69" s="178"/>
      <c r="CV69" s="169"/>
      <c r="CW69" s="27"/>
      <c r="CX69" s="171"/>
      <c r="CY69" s="162">
        <f t="shared" si="64"/>
        <v>26128.7</v>
      </c>
      <c r="CZ69" s="162">
        <f t="shared" si="64"/>
        <v>20012.599999999999</v>
      </c>
      <c r="DA69" s="162">
        <f t="shared" si="65"/>
        <v>16463.935000000001</v>
      </c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71"/>
      <c r="DN69" s="171"/>
      <c r="DO69" s="171"/>
      <c r="DP69" s="171"/>
      <c r="DQ69" s="179"/>
      <c r="DR69" s="180"/>
      <c r="DS69" s="27"/>
      <c r="DT69" s="171"/>
      <c r="DU69" s="181">
        <f t="shared" si="66"/>
        <v>0</v>
      </c>
      <c r="DV69" s="181">
        <f t="shared" si="66"/>
        <v>0</v>
      </c>
      <c r="DW69" s="181">
        <f t="shared" si="67"/>
        <v>0</v>
      </c>
    </row>
    <row r="70" spans="1:128" s="28" customFormat="1">
      <c r="A70" s="24">
        <v>59</v>
      </c>
      <c r="B70" s="25" t="s">
        <v>89</v>
      </c>
      <c r="C70" s="16">
        <v>6715.3</v>
      </c>
      <c r="D70" s="16"/>
      <c r="E70" s="162">
        <f t="shared" si="55"/>
        <v>23591</v>
      </c>
      <c r="F70" s="162">
        <f t="shared" si="55"/>
        <v>17234.5</v>
      </c>
      <c r="G70" s="162">
        <f t="shared" si="55"/>
        <v>16932.6018</v>
      </c>
      <c r="H70" s="162">
        <f t="shared" si="50"/>
        <v>98.248291508311809</v>
      </c>
      <c r="I70" s="162">
        <f t="shared" si="56"/>
        <v>-5026.4000000000015</v>
      </c>
      <c r="J70" s="162">
        <f t="shared" si="57"/>
        <v>-10342.450800000001</v>
      </c>
      <c r="K70" s="171">
        <v>18564.599999999999</v>
      </c>
      <c r="L70" s="171">
        <v>6590.1509999999998</v>
      </c>
      <c r="M70" s="164">
        <f t="shared" si="58"/>
        <v>2266</v>
      </c>
      <c r="N70" s="164">
        <f t="shared" si="58"/>
        <v>1598</v>
      </c>
      <c r="O70" s="164">
        <f t="shared" si="58"/>
        <v>1296.1017999999999</v>
      </c>
      <c r="P70" s="164">
        <f t="shared" si="5"/>
        <v>81.107747183979967</v>
      </c>
      <c r="Q70" s="165">
        <f t="shared" si="59"/>
        <v>1700</v>
      </c>
      <c r="R70" s="165">
        <f t="shared" si="59"/>
        <v>1200</v>
      </c>
      <c r="S70" s="165">
        <f t="shared" si="59"/>
        <v>816.2998</v>
      </c>
      <c r="T70" s="166">
        <f t="shared" si="14"/>
        <v>68.024983333333338</v>
      </c>
      <c r="U70" s="167"/>
      <c r="V70" s="169"/>
      <c r="W70" s="27">
        <v>6.4429999999999996</v>
      </c>
      <c r="X70" s="169"/>
      <c r="Y70" s="167"/>
      <c r="Z70" s="169"/>
      <c r="AA70" s="27"/>
      <c r="AB70" s="169"/>
      <c r="AC70" s="167">
        <v>1700</v>
      </c>
      <c r="AD70" s="169">
        <v>1200</v>
      </c>
      <c r="AE70" s="27">
        <v>809.85680000000002</v>
      </c>
      <c r="AF70" s="169">
        <f t="shared" si="61"/>
        <v>67.488066666666668</v>
      </c>
      <c r="AG70" s="167">
        <v>24</v>
      </c>
      <c r="AH70" s="169">
        <v>18</v>
      </c>
      <c r="AI70" s="27">
        <v>18</v>
      </c>
      <c r="AJ70" s="169">
        <f t="shared" si="68"/>
        <v>100</v>
      </c>
      <c r="AK70" s="171"/>
      <c r="AL70" s="169"/>
      <c r="AM70" s="171"/>
      <c r="AN70" s="169"/>
      <c r="AO70" s="171"/>
      <c r="AP70" s="171"/>
      <c r="AQ70" s="171"/>
      <c r="AR70" s="171"/>
      <c r="AS70" s="171"/>
      <c r="AT70" s="171"/>
      <c r="AU70" s="182">
        <v>15179.4</v>
      </c>
      <c r="AV70" s="173">
        <v>11384.6</v>
      </c>
      <c r="AW70" s="174">
        <f t="shared" si="15"/>
        <v>11384.6</v>
      </c>
      <c r="AX70" s="171">
        <v>5145.6000000000004</v>
      </c>
      <c r="AY70" s="184">
        <v>3601.9</v>
      </c>
      <c r="AZ70" s="171">
        <f t="shared" si="16"/>
        <v>3601.9</v>
      </c>
      <c r="BA70" s="176">
        <v>1000</v>
      </c>
      <c r="BB70" s="171">
        <v>650</v>
      </c>
      <c r="BC70" s="170">
        <f t="shared" si="17"/>
        <v>650</v>
      </c>
      <c r="BD70" s="170"/>
      <c r="BE70" s="170"/>
      <c r="BF70" s="171"/>
      <c r="BG70" s="164">
        <f t="shared" si="63"/>
        <v>542</v>
      </c>
      <c r="BH70" s="164">
        <f t="shared" si="63"/>
        <v>380</v>
      </c>
      <c r="BI70" s="164">
        <f t="shared" si="63"/>
        <v>436.80200000000002</v>
      </c>
      <c r="BJ70" s="177">
        <f t="shared" si="19"/>
        <v>114.9478947368421</v>
      </c>
      <c r="BK70" s="167"/>
      <c r="BL70" s="169"/>
      <c r="BM70" s="27"/>
      <c r="BN70" s="167">
        <v>300</v>
      </c>
      <c r="BO70" s="169">
        <v>200</v>
      </c>
      <c r="BP70" s="27">
        <v>255.11</v>
      </c>
      <c r="BQ70" s="167"/>
      <c r="BR70" s="171"/>
      <c r="BS70" s="171"/>
      <c r="BT70" s="167">
        <v>242</v>
      </c>
      <c r="BU70" s="169">
        <v>180</v>
      </c>
      <c r="BV70" s="27">
        <v>181.69200000000001</v>
      </c>
      <c r="BW70" s="171"/>
      <c r="BX70" s="171"/>
      <c r="BY70" s="171"/>
      <c r="BZ70" s="171"/>
      <c r="CA70" s="171"/>
      <c r="CB70" s="27"/>
      <c r="CC70" s="168"/>
      <c r="CD70" s="168"/>
      <c r="CE70" s="27"/>
      <c r="CF70" s="167"/>
      <c r="CG70" s="169"/>
      <c r="CH70" s="27"/>
      <c r="CI70" s="167"/>
      <c r="CJ70" s="171"/>
      <c r="CK70" s="27"/>
      <c r="CL70" s="167"/>
      <c r="CM70" s="171"/>
      <c r="CN70" s="27"/>
      <c r="CO70" s="167"/>
      <c r="CP70" s="169"/>
      <c r="CQ70" s="27"/>
      <c r="CR70" s="167"/>
      <c r="CS70" s="171"/>
      <c r="CT70" s="27"/>
      <c r="CU70" s="178"/>
      <c r="CV70" s="169"/>
      <c r="CW70" s="27">
        <v>25</v>
      </c>
      <c r="CX70" s="171"/>
      <c r="CY70" s="162">
        <f t="shared" si="64"/>
        <v>23591</v>
      </c>
      <c r="CZ70" s="162">
        <f t="shared" si="64"/>
        <v>17234.5</v>
      </c>
      <c r="DA70" s="162">
        <f t="shared" si="65"/>
        <v>16932.6018</v>
      </c>
      <c r="DB70" s="171"/>
      <c r="DC70" s="171"/>
      <c r="DD70" s="171"/>
      <c r="DE70" s="171"/>
      <c r="DF70" s="171"/>
      <c r="DG70" s="171"/>
      <c r="DH70" s="171"/>
      <c r="DI70" s="171"/>
      <c r="DJ70" s="171"/>
      <c r="DK70" s="171"/>
      <c r="DL70" s="171"/>
      <c r="DM70" s="171"/>
      <c r="DN70" s="171"/>
      <c r="DO70" s="171"/>
      <c r="DP70" s="171"/>
      <c r="DQ70" s="171"/>
      <c r="DR70" s="171"/>
      <c r="DS70" s="27"/>
      <c r="DT70" s="171"/>
      <c r="DU70" s="181">
        <f t="shared" si="66"/>
        <v>0</v>
      </c>
      <c r="DV70" s="181">
        <f t="shared" si="66"/>
        <v>0</v>
      </c>
      <c r="DW70" s="181">
        <f t="shared" si="67"/>
        <v>0</v>
      </c>
    </row>
    <row r="71" spans="1:128" s="28" customFormat="1">
      <c r="A71" s="24">
        <v>60</v>
      </c>
      <c r="B71" s="25" t="s">
        <v>90</v>
      </c>
      <c r="C71" s="16">
        <v>3056.4</v>
      </c>
      <c r="D71" s="16"/>
      <c r="E71" s="162">
        <f t="shared" si="55"/>
        <v>39598.5</v>
      </c>
      <c r="F71" s="162">
        <f t="shared" si="55"/>
        <v>29966.699999999997</v>
      </c>
      <c r="G71" s="162">
        <f t="shared" si="55"/>
        <v>29926.133000000002</v>
      </c>
      <c r="H71" s="162">
        <f t="shared" si="50"/>
        <v>99.86462640197287</v>
      </c>
      <c r="I71" s="162">
        <f t="shared" si="56"/>
        <v>-17442.5</v>
      </c>
      <c r="J71" s="162">
        <f t="shared" si="57"/>
        <v>-20134.203000000001</v>
      </c>
      <c r="K71" s="171">
        <v>22156</v>
      </c>
      <c r="L71" s="171">
        <v>9791.93</v>
      </c>
      <c r="M71" s="164">
        <f t="shared" si="58"/>
        <v>5001</v>
      </c>
      <c r="N71" s="164">
        <f t="shared" si="58"/>
        <v>3926.6</v>
      </c>
      <c r="O71" s="164">
        <f t="shared" si="58"/>
        <v>3886.0330000000004</v>
      </c>
      <c r="P71" s="164">
        <f t="shared" si="5"/>
        <v>98.966867009626654</v>
      </c>
      <c r="Q71" s="165">
        <f t="shared" si="59"/>
        <v>2120</v>
      </c>
      <c r="R71" s="165">
        <f t="shared" si="59"/>
        <v>1690</v>
      </c>
      <c r="S71" s="165">
        <f t="shared" si="59"/>
        <v>1579.64</v>
      </c>
      <c r="T71" s="166">
        <f t="shared" si="14"/>
        <v>93.469822485207104</v>
      </c>
      <c r="U71" s="167">
        <v>20</v>
      </c>
      <c r="V71" s="169">
        <v>15</v>
      </c>
      <c r="W71" s="27">
        <v>17.25</v>
      </c>
      <c r="X71" s="169">
        <f>W71*100/V71</f>
        <v>115</v>
      </c>
      <c r="Y71" s="167">
        <v>1587</v>
      </c>
      <c r="Z71" s="169">
        <v>1183.0999999999999</v>
      </c>
      <c r="AA71" s="27">
        <v>1183.0930000000001</v>
      </c>
      <c r="AB71" s="169">
        <f>AA71*100/Z71</f>
        <v>99.99940833403771</v>
      </c>
      <c r="AC71" s="167">
        <v>2100</v>
      </c>
      <c r="AD71" s="169">
        <v>1675</v>
      </c>
      <c r="AE71" s="27">
        <v>1562.39</v>
      </c>
      <c r="AF71" s="169">
        <f t="shared" si="61"/>
        <v>93.277014925373138</v>
      </c>
      <c r="AG71" s="167">
        <v>96</v>
      </c>
      <c r="AH71" s="169">
        <v>82</v>
      </c>
      <c r="AI71" s="27">
        <v>63.65</v>
      </c>
      <c r="AJ71" s="169">
        <f t="shared" si="68"/>
        <v>77.621951219512198</v>
      </c>
      <c r="AK71" s="171"/>
      <c r="AL71" s="169"/>
      <c r="AM71" s="171"/>
      <c r="AN71" s="169"/>
      <c r="AO71" s="171"/>
      <c r="AP71" s="171"/>
      <c r="AQ71" s="171"/>
      <c r="AR71" s="171"/>
      <c r="AS71" s="171"/>
      <c r="AT71" s="171"/>
      <c r="AU71" s="182">
        <v>23322.9</v>
      </c>
      <c r="AV71" s="173">
        <v>17492.2</v>
      </c>
      <c r="AW71" s="174">
        <f t="shared" si="15"/>
        <v>17492.2</v>
      </c>
      <c r="AX71" s="171">
        <v>6875.5</v>
      </c>
      <c r="AY71" s="184">
        <v>4812.8999999999996</v>
      </c>
      <c r="AZ71" s="171">
        <f t="shared" si="16"/>
        <v>4812.8999999999996</v>
      </c>
      <c r="BA71" s="176">
        <v>1899.1</v>
      </c>
      <c r="BB71" s="171">
        <v>1235</v>
      </c>
      <c r="BC71" s="170">
        <f t="shared" si="17"/>
        <v>1235</v>
      </c>
      <c r="BD71" s="170"/>
      <c r="BE71" s="170"/>
      <c r="BF71" s="171"/>
      <c r="BG71" s="164">
        <f t="shared" si="63"/>
        <v>1198</v>
      </c>
      <c r="BH71" s="164">
        <f t="shared" si="63"/>
        <v>971.5</v>
      </c>
      <c r="BI71" s="164">
        <f t="shared" si="63"/>
        <v>1042</v>
      </c>
      <c r="BJ71" s="177">
        <f t="shared" si="19"/>
        <v>107.25681935151827</v>
      </c>
      <c r="BK71" s="167"/>
      <c r="BL71" s="169"/>
      <c r="BM71" s="27"/>
      <c r="BN71" s="167">
        <v>1036</v>
      </c>
      <c r="BO71" s="169">
        <v>850</v>
      </c>
      <c r="BP71" s="27">
        <v>920.5</v>
      </c>
      <c r="BQ71" s="167"/>
      <c r="BR71" s="171"/>
      <c r="BS71" s="171"/>
      <c r="BT71" s="167">
        <v>162</v>
      </c>
      <c r="BU71" s="169">
        <v>121.5</v>
      </c>
      <c r="BV71" s="27">
        <v>121.5</v>
      </c>
      <c r="BW71" s="171"/>
      <c r="BX71" s="171"/>
      <c r="BY71" s="171"/>
      <c r="BZ71" s="171"/>
      <c r="CA71" s="171"/>
      <c r="CB71" s="27"/>
      <c r="CC71" s="168"/>
      <c r="CD71" s="168"/>
      <c r="CE71" s="27"/>
      <c r="CF71" s="167"/>
      <c r="CG71" s="169"/>
      <c r="CH71" s="27">
        <v>17.649999999999999</v>
      </c>
      <c r="CI71" s="167"/>
      <c r="CJ71" s="171"/>
      <c r="CK71" s="27"/>
      <c r="CL71" s="167"/>
      <c r="CM71" s="167"/>
      <c r="CN71" s="27"/>
      <c r="CO71" s="167"/>
      <c r="CP71" s="169"/>
      <c r="CQ71" s="27"/>
      <c r="CR71" s="167">
        <v>2500</v>
      </c>
      <c r="CS71" s="171">
        <v>2500</v>
      </c>
      <c r="CT71" s="27">
        <v>2500</v>
      </c>
      <c r="CU71" s="178"/>
      <c r="CV71" s="169"/>
      <c r="CW71" s="27"/>
      <c r="CX71" s="171"/>
      <c r="CY71" s="162">
        <f t="shared" si="64"/>
        <v>39598.5</v>
      </c>
      <c r="CZ71" s="162">
        <f t="shared" si="64"/>
        <v>29966.699999999997</v>
      </c>
      <c r="DA71" s="162">
        <f t="shared" si="65"/>
        <v>29926.133000000002</v>
      </c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71"/>
      <c r="DN71" s="171"/>
      <c r="DO71" s="171"/>
      <c r="DP71" s="171"/>
      <c r="DQ71" s="179">
        <v>1000</v>
      </c>
      <c r="DR71" s="180">
        <v>1000</v>
      </c>
      <c r="DS71" s="27">
        <v>1000</v>
      </c>
      <c r="DT71" s="171"/>
      <c r="DU71" s="181">
        <f t="shared" si="66"/>
        <v>1000</v>
      </c>
      <c r="DV71" s="181">
        <f t="shared" si="66"/>
        <v>1000</v>
      </c>
      <c r="DW71" s="181">
        <f t="shared" si="67"/>
        <v>1000</v>
      </c>
    </row>
    <row r="72" spans="1:128" s="28" customFormat="1">
      <c r="A72" s="24">
        <v>61</v>
      </c>
      <c r="B72" s="25" t="s">
        <v>91</v>
      </c>
      <c r="C72" s="16">
        <v>5878.2</v>
      </c>
      <c r="D72" s="16"/>
      <c r="E72" s="162">
        <f t="shared" si="55"/>
        <v>32223.000000000004</v>
      </c>
      <c r="F72" s="162">
        <f t="shared" si="55"/>
        <v>22643.599999999999</v>
      </c>
      <c r="G72" s="162">
        <f t="shared" si="55"/>
        <v>21039.610999999997</v>
      </c>
      <c r="H72" s="162">
        <f t="shared" si="50"/>
        <v>92.916369305234142</v>
      </c>
      <c r="I72" s="162">
        <f t="shared" si="56"/>
        <v>-15440.900000000005</v>
      </c>
      <c r="J72" s="162">
        <f t="shared" si="57"/>
        <v>-16492.531999999999</v>
      </c>
      <c r="K72" s="171">
        <v>16782.099999999999</v>
      </c>
      <c r="L72" s="171">
        <v>4547.0789999999997</v>
      </c>
      <c r="M72" s="164">
        <f t="shared" si="58"/>
        <v>6566.7999999999993</v>
      </c>
      <c r="N72" s="164">
        <f t="shared" si="58"/>
        <v>4164.6000000000004</v>
      </c>
      <c r="O72" s="164">
        <f t="shared" si="58"/>
        <v>2560.6109999999999</v>
      </c>
      <c r="P72" s="164">
        <f t="shared" si="5"/>
        <v>61.485160639677275</v>
      </c>
      <c r="Q72" s="165">
        <f t="shared" si="59"/>
        <v>854.1</v>
      </c>
      <c r="R72" s="165">
        <f t="shared" si="59"/>
        <v>639.79999999999995</v>
      </c>
      <c r="S72" s="165">
        <f t="shared" si="59"/>
        <v>434.98600000000005</v>
      </c>
      <c r="T72" s="166">
        <f t="shared" si="14"/>
        <v>67.987808690215701</v>
      </c>
      <c r="U72" s="167">
        <v>17.100000000000001</v>
      </c>
      <c r="V72" s="169">
        <v>12</v>
      </c>
      <c r="W72" s="27">
        <v>0.32600000000000001</v>
      </c>
      <c r="X72" s="169">
        <f>W72*100/V72</f>
        <v>2.7166666666666668</v>
      </c>
      <c r="Y72" s="167">
        <v>3200</v>
      </c>
      <c r="Z72" s="169">
        <v>1951.3</v>
      </c>
      <c r="AA72" s="27">
        <v>1140.7460000000001</v>
      </c>
      <c r="AB72" s="169">
        <f>AA72*100/Z72</f>
        <v>58.460820991134121</v>
      </c>
      <c r="AC72" s="167">
        <v>837</v>
      </c>
      <c r="AD72" s="169">
        <v>627.79999999999995</v>
      </c>
      <c r="AE72" s="27">
        <v>434.66</v>
      </c>
      <c r="AF72" s="169">
        <f t="shared" si="61"/>
        <v>69.235425294679843</v>
      </c>
      <c r="AG72" s="167">
        <v>100.8</v>
      </c>
      <c r="AH72" s="169">
        <v>75</v>
      </c>
      <c r="AI72" s="27">
        <v>78.400000000000006</v>
      </c>
      <c r="AJ72" s="169">
        <f t="shared" si="68"/>
        <v>104.53333333333335</v>
      </c>
      <c r="AK72" s="171"/>
      <c r="AL72" s="169"/>
      <c r="AM72" s="171"/>
      <c r="AN72" s="169"/>
      <c r="AO72" s="171"/>
      <c r="AP72" s="171"/>
      <c r="AQ72" s="171"/>
      <c r="AR72" s="171"/>
      <c r="AS72" s="171"/>
      <c r="AT72" s="171"/>
      <c r="AU72" s="182">
        <v>11835.2</v>
      </c>
      <c r="AV72" s="173">
        <v>8876.4</v>
      </c>
      <c r="AW72" s="174">
        <f t="shared" si="15"/>
        <v>8876.4</v>
      </c>
      <c r="AX72" s="171">
        <v>12372.3</v>
      </c>
      <c r="AY72" s="184">
        <v>8660.6</v>
      </c>
      <c r="AZ72" s="171">
        <f t="shared" si="16"/>
        <v>8660.6</v>
      </c>
      <c r="BA72" s="176">
        <v>1448.7</v>
      </c>
      <c r="BB72" s="171">
        <v>942</v>
      </c>
      <c r="BC72" s="170">
        <f t="shared" si="17"/>
        <v>942</v>
      </c>
      <c r="BD72" s="170"/>
      <c r="BE72" s="170"/>
      <c r="BF72" s="171"/>
      <c r="BG72" s="164">
        <f t="shared" si="63"/>
        <v>2411.9</v>
      </c>
      <c r="BH72" s="164">
        <f t="shared" si="63"/>
        <v>1498.5</v>
      </c>
      <c r="BI72" s="164">
        <f t="shared" si="63"/>
        <v>900.47900000000004</v>
      </c>
      <c r="BJ72" s="177">
        <f t="shared" si="19"/>
        <v>60.092025358692027</v>
      </c>
      <c r="BK72" s="167"/>
      <c r="BL72" s="169"/>
      <c r="BM72" s="27">
        <v>41.540999999999997</v>
      </c>
      <c r="BN72" s="167">
        <v>1662</v>
      </c>
      <c r="BO72" s="169">
        <v>946.5</v>
      </c>
      <c r="BP72" s="27">
        <v>293.10000000000002</v>
      </c>
      <c r="BQ72" s="167"/>
      <c r="BR72" s="171"/>
      <c r="BS72" s="171"/>
      <c r="BT72" s="167">
        <v>749.9</v>
      </c>
      <c r="BU72" s="169">
        <v>552</v>
      </c>
      <c r="BV72" s="27">
        <v>565.83799999999997</v>
      </c>
      <c r="BW72" s="171"/>
      <c r="BX72" s="171"/>
      <c r="BY72" s="171"/>
      <c r="BZ72" s="171"/>
      <c r="CA72" s="171"/>
      <c r="CB72" s="27"/>
      <c r="CC72" s="168"/>
      <c r="CD72" s="168"/>
      <c r="CE72" s="27"/>
      <c r="CF72" s="167"/>
      <c r="CG72" s="169"/>
      <c r="CH72" s="27">
        <v>6</v>
      </c>
      <c r="CI72" s="167"/>
      <c r="CJ72" s="171"/>
      <c r="CK72" s="27"/>
      <c r="CL72" s="167"/>
      <c r="CM72" s="171"/>
      <c r="CN72" s="27"/>
      <c r="CO72" s="167"/>
      <c r="CP72" s="169"/>
      <c r="CQ72" s="27"/>
      <c r="CR72" s="167"/>
      <c r="CS72" s="171"/>
      <c r="CT72" s="27"/>
      <c r="CU72" s="178"/>
      <c r="CV72" s="169"/>
      <c r="CW72" s="27"/>
      <c r="CX72" s="171"/>
      <c r="CY72" s="162">
        <f t="shared" si="64"/>
        <v>32223.000000000004</v>
      </c>
      <c r="CZ72" s="162">
        <f t="shared" si="64"/>
        <v>22643.599999999999</v>
      </c>
      <c r="DA72" s="162">
        <f t="shared" si="65"/>
        <v>21039.610999999997</v>
      </c>
      <c r="DB72" s="171"/>
      <c r="DC72" s="171"/>
      <c r="DD72" s="171"/>
      <c r="DE72" s="171"/>
      <c r="DF72" s="171"/>
      <c r="DG72" s="171"/>
      <c r="DH72" s="171"/>
      <c r="DI72" s="171"/>
      <c r="DJ72" s="171"/>
      <c r="DK72" s="171"/>
      <c r="DL72" s="171"/>
      <c r="DM72" s="171"/>
      <c r="DN72" s="171"/>
      <c r="DO72" s="171"/>
      <c r="DP72" s="171"/>
      <c r="DQ72" s="179"/>
      <c r="DR72" s="180"/>
      <c r="DS72" s="27"/>
      <c r="DT72" s="171"/>
      <c r="DU72" s="181">
        <f t="shared" si="66"/>
        <v>0</v>
      </c>
      <c r="DV72" s="181">
        <f t="shared" si="66"/>
        <v>0</v>
      </c>
      <c r="DW72" s="181">
        <f t="shared" si="67"/>
        <v>0</v>
      </c>
    </row>
    <row r="73" spans="1:128" s="28" customFormat="1">
      <c r="A73" s="193">
        <v>62</v>
      </c>
      <c r="B73" s="194" t="s">
        <v>92</v>
      </c>
      <c r="C73" s="195">
        <v>526.20000000000005</v>
      </c>
      <c r="D73" s="195"/>
      <c r="E73" s="196">
        <f t="shared" si="55"/>
        <v>19567.600000000002</v>
      </c>
      <c r="F73" s="196">
        <f t="shared" si="55"/>
        <v>14257.099999999999</v>
      </c>
      <c r="G73" s="196">
        <f t="shared" si="55"/>
        <v>14490.975999999999</v>
      </c>
      <c r="H73" s="196">
        <f t="shared" si="50"/>
        <v>101.64041775676679</v>
      </c>
      <c r="I73" s="196">
        <f t="shared" si="56"/>
        <v>-10076.400000000001</v>
      </c>
      <c r="J73" s="196">
        <f t="shared" si="57"/>
        <v>-10483.441999999999</v>
      </c>
      <c r="K73" s="197">
        <v>9491.2000000000007</v>
      </c>
      <c r="L73" s="197">
        <v>4007.5340000000001</v>
      </c>
      <c r="M73" s="198">
        <f t="shared" si="58"/>
        <v>2822</v>
      </c>
      <c r="N73" s="198">
        <f t="shared" si="58"/>
        <v>2054.5</v>
      </c>
      <c r="O73" s="198">
        <f t="shared" si="58"/>
        <v>2288.3760000000002</v>
      </c>
      <c r="P73" s="198">
        <f>O73/N73*100</f>
        <v>111.38359698223412</v>
      </c>
      <c r="Q73" s="199">
        <f t="shared" si="59"/>
        <v>876</v>
      </c>
      <c r="R73" s="199">
        <f t="shared" si="59"/>
        <v>619.5</v>
      </c>
      <c r="S73" s="199">
        <f t="shared" si="59"/>
        <v>760.46899999999994</v>
      </c>
      <c r="T73" s="200">
        <f t="shared" si="14"/>
        <v>122.7552865213882</v>
      </c>
      <c r="U73" s="201">
        <v>26</v>
      </c>
      <c r="V73" s="202">
        <v>19.5</v>
      </c>
      <c r="W73" s="203">
        <v>13.337999999999999</v>
      </c>
      <c r="X73" s="202">
        <f>W73*100/V73</f>
        <v>68.399999999999991</v>
      </c>
      <c r="Y73" s="201">
        <v>426</v>
      </c>
      <c r="Z73" s="202">
        <v>320</v>
      </c>
      <c r="AA73" s="203">
        <v>458.97399999999999</v>
      </c>
      <c r="AB73" s="202">
        <f>AA73*100/Z73</f>
        <v>143.42937499999999</v>
      </c>
      <c r="AC73" s="201">
        <v>850</v>
      </c>
      <c r="AD73" s="202">
        <v>600</v>
      </c>
      <c r="AE73" s="203">
        <v>747.13099999999997</v>
      </c>
      <c r="AF73" s="202">
        <f t="shared" si="61"/>
        <v>124.52183333333332</v>
      </c>
      <c r="AG73" s="201">
        <v>20</v>
      </c>
      <c r="AH73" s="202">
        <v>15</v>
      </c>
      <c r="AI73" s="203">
        <v>15</v>
      </c>
      <c r="AJ73" s="202">
        <f t="shared" si="68"/>
        <v>100</v>
      </c>
      <c r="AK73" s="197"/>
      <c r="AL73" s="202"/>
      <c r="AM73" s="197"/>
      <c r="AN73" s="202"/>
      <c r="AO73" s="197"/>
      <c r="AP73" s="197"/>
      <c r="AQ73" s="197"/>
      <c r="AR73" s="197"/>
      <c r="AS73" s="197"/>
      <c r="AT73" s="197"/>
      <c r="AU73" s="204">
        <v>10025.200000000001</v>
      </c>
      <c r="AV73" s="205">
        <v>7518.9</v>
      </c>
      <c r="AW73" s="206">
        <f t="shared" si="15"/>
        <v>7518.9</v>
      </c>
      <c r="AX73" s="197">
        <v>6316.7</v>
      </c>
      <c r="AY73" s="207">
        <v>4421.7</v>
      </c>
      <c r="AZ73" s="197">
        <f t="shared" si="16"/>
        <v>4421.7</v>
      </c>
      <c r="BA73" s="208">
        <v>403.7</v>
      </c>
      <c r="BB73" s="197">
        <v>262</v>
      </c>
      <c r="BC73" s="209">
        <f t="shared" si="17"/>
        <v>262</v>
      </c>
      <c r="BD73" s="209"/>
      <c r="BE73" s="209"/>
      <c r="BF73" s="197"/>
      <c r="BG73" s="198">
        <f t="shared" si="63"/>
        <v>1500</v>
      </c>
      <c r="BH73" s="198">
        <f t="shared" si="63"/>
        <v>1100</v>
      </c>
      <c r="BI73" s="198">
        <f t="shared" si="63"/>
        <v>1053.933</v>
      </c>
      <c r="BJ73" s="210">
        <f t="shared" si="19"/>
        <v>95.812090909090912</v>
      </c>
      <c r="BK73" s="201"/>
      <c r="BL73" s="202"/>
      <c r="BM73" s="203"/>
      <c r="BN73" s="201">
        <v>1000</v>
      </c>
      <c r="BO73" s="202">
        <v>700</v>
      </c>
      <c r="BP73" s="203">
        <v>757.43299999999999</v>
      </c>
      <c r="BQ73" s="201"/>
      <c r="BR73" s="197"/>
      <c r="BS73" s="197"/>
      <c r="BT73" s="201">
        <v>500</v>
      </c>
      <c r="BU73" s="202">
        <v>400</v>
      </c>
      <c r="BV73" s="203">
        <v>296.5</v>
      </c>
      <c r="BW73" s="197"/>
      <c r="BX73" s="197"/>
      <c r="BY73" s="197"/>
      <c r="BZ73" s="197"/>
      <c r="CA73" s="197"/>
      <c r="CB73" s="203"/>
      <c r="CC73" s="211"/>
      <c r="CD73" s="211"/>
      <c r="CE73" s="201"/>
      <c r="CF73" s="201"/>
      <c r="CG73" s="202"/>
      <c r="CH73" s="203"/>
      <c r="CI73" s="201"/>
      <c r="CJ73" s="197"/>
      <c r="CK73" s="203"/>
      <c r="CL73" s="201"/>
      <c r="CM73" s="197"/>
      <c r="CN73" s="203"/>
      <c r="CO73" s="201"/>
      <c r="CP73" s="202"/>
      <c r="CQ73" s="203"/>
      <c r="CR73" s="201"/>
      <c r="CS73" s="197"/>
      <c r="CT73" s="203"/>
      <c r="CU73" s="212"/>
      <c r="CV73" s="202"/>
      <c r="CW73" s="203"/>
      <c r="CX73" s="197"/>
      <c r="CY73" s="196">
        <f t="shared" si="64"/>
        <v>19567.600000000002</v>
      </c>
      <c r="CZ73" s="196">
        <f t="shared" si="64"/>
        <v>14257.099999999999</v>
      </c>
      <c r="DA73" s="196">
        <f t="shared" si="65"/>
        <v>14490.975999999999</v>
      </c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213"/>
      <c r="DR73" s="213"/>
      <c r="DS73" s="203"/>
      <c r="DT73" s="197"/>
      <c r="DU73" s="214">
        <f t="shared" si="66"/>
        <v>0</v>
      </c>
      <c r="DV73" s="214">
        <f t="shared" si="66"/>
        <v>0</v>
      </c>
      <c r="DW73" s="214">
        <f t="shared" si="67"/>
        <v>0</v>
      </c>
    </row>
    <row r="74" spans="1:128" ht="17.25" customHeight="1">
      <c r="A74" s="215" t="s">
        <v>123</v>
      </c>
      <c r="B74" s="215"/>
      <c r="C74" s="18">
        <f>SUM(C12:C73)</f>
        <v>528660.30000000005</v>
      </c>
      <c r="D74" s="18">
        <f t="shared" ref="D74:G74" si="69">SUM(D12:D73)</f>
        <v>1293.5999999999999</v>
      </c>
      <c r="E74" s="18">
        <f t="shared" si="69"/>
        <v>3293034.8210000014</v>
      </c>
      <c r="F74" s="18">
        <f t="shared" si="69"/>
        <v>2405414.9430000014</v>
      </c>
      <c r="G74" s="18">
        <f t="shared" si="69"/>
        <v>2334126.9440999995</v>
      </c>
      <c r="H74" s="19">
        <f>G74/F74*100</f>
        <v>97.036353369822663</v>
      </c>
      <c r="I74" s="18">
        <f>SUM(I12:I73)</f>
        <v>-1467490.9909999999</v>
      </c>
      <c r="J74" s="18">
        <f>SUM(J12:J73)</f>
        <v>-1517552.2456000005</v>
      </c>
      <c r="K74" s="18">
        <f>SUM(K12:K73)</f>
        <v>1825543.83</v>
      </c>
      <c r="L74" s="18">
        <f>SUM(L12:L73)</f>
        <v>816574.69850000006</v>
      </c>
      <c r="M74" s="18">
        <f t="shared" ref="M74" si="70">SUM(M12:M73)</f>
        <v>708514.67799999996</v>
      </c>
      <c r="N74" s="18">
        <f t="shared" ref="N74" si="71">SUM(N12:N73)</f>
        <v>497232.69999999984</v>
      </c>
      <c r="O74" s="18">
        <f t="shared" ref="O74" si="72">SUM(O12:O73)</f>
        <v>431093.05109999987</v>
      </c>
      <c r="P74" s="19">
        <f>O74/N74*100</f>
        <v>86.698451469503112</v>
      </c>
      <c r="Q74" s="18">
        <f t="shared" ref="Q74" si="73">SUM(Q12:Q73)</f>
        <v>249846.35299999992</v>
      </c>
      <c r="R74" s="18">
        <f t="shared" ref="R74" si="74">SUM(R12:R73)</f>
        <v>176817.79999999996</v>
      </c>
      <c r="S74" s="18">
        <f t="shared" ref="S74" si="75">SUM(S12:S73)</f>
        <v>163951.62590000004</v>
      </c>
      <c r="T74" s="20">
        <f>S74/R74*100</f>
        <v>92.723484796214009</v>
      </c>
      <c r="U74" s="18">
        <f t="shared" ref="U74" si="76">SUM(U12:U73)</f>
        <v>36787.202999999994</v>
      </c>
      <c r="V74" s="18">
        <f t="shared" ref="V74" si="77">SUM(V12:V73)</f>
        <v>23976</v>
      </c>
      <c r="W74" s="18">
        <f t="shared" ref="W74" si="78">SUM(W12:W73)</f>
        <v>24096.366999999998</v>
      </c>
      <c r="X74" s="21">
        <f>W74/V74*100</f>
        <v>100.50203119786451</v>
      </c>
      <c r="Y74" s="18">
        <f t="shared" ref="Y74" si="79">SUM(Y12:Y73)</f>
        <v>186475.32900000006</v>
      </c>
      <c r="Z74" s="18">
        <f t="shared" ref="Z74" si="80">SUM(Z12:Z73)</f>
        <v>123705.1</v>
      </c>
      <c r="AA74" s="18">
        <f t="shared" ref="AA74" si="81">SUM(AA12:AA73)</f>
        <v>98695.163999999975</v>
      </c>
      <c r="AB74" s="21">
        <f>AA74/Z74*100</f>
        <v>79.782615268085124</v>
      </c>
      <c r="AC74" s="18">
        <f t="shared" ref="AC74" si="82">SUM(AC12:AC73)</f>
        <v>213059.14999999994</v>
      </c>
      <c r="AD74" s="18">
        <f t="shared" ref="AD74" si="83">SUM(AD12:AD73)</f>
        <v>152841.79999999996</v>
      </c>
      <c r="AE74" s="18">
        <f t="shared" ref="AE74" si="84">SUM(AE12:AE73)</f>
        <v>139855.25890000004</v>
      </c>
      <c r="AF74" s="21">
        <f>AE74/AD74*100</f>
        <v>91.50327914222423</v>
      </c>
      <c r="AG74" s="18">
        <f t="shared" ref="AG74" si="85">SUM(AG12:AG73)</f>
        <v>38355.800000000003</v>
      </c>
      <c r="AH74" s="18">
        <f t="shared" ref="AH74" si="86">SUM(AH12:AH73)</f>
        <v>29301.8</v>
      </c>
      <c r="AI74" s="18">
        <f t="shared" ref="AI74" si="87">SUM(AI12:AI73)</f>
        <v>25163.845800000003</v>
      </c>
      <c r="AJ74" s="21">
        <f>AI74/AH74*100</f>
        <v>85.878156973291752</v>
      </c>
      <c r="AK74" s="18">
        <f t="shared" ref="AK74" si="88">SUM(AK12:AK73)</f>
        <v>21110</v>
      </c>
      <c r="AL74" s="18">
        <f t="shared" ref="AL74" si="89">SUM(AL12:AL73)</f>
        <v>16381</v>
      </c>
      <c r="AM74" s="18">
        <f t="shared" ref="AM74" si="90">SUM(AM12:AM73)</f>
        <v>13179.15</v>
      </c>
      <c r="AN74" s="21">
        <f>AM74/AL74*100</f>
        <v>80.453879494536352</v>
      </c>
      <c r="AO74" s="18">
        <f t="shared" ref="AO74" si="91">SUM(AO12:AO73)</f>
        <v>0</v>
      </c>
      <c r="AP74" s="18">
        <f t="shared" ref="AP74" si="92">SUM(AP12:AP73)</f>
        <v>0</v>
      </c>
      <c r="AQ74" s="18">
        <f t="shared" ref="AQ74" si="93">SUM(AQ12:AQ73)</f>
        <v>0</v>
      </c>
      <c r="AR74" s="18">
        <f t="shared" ref="AR74" si="94">SUM(AR12:AR73)</f>
        <v>0</v>
      </c>
      <c r="AS74" s="18">
        <f t="shared" ref="AS74" si="95">SUM(AS12:AS73)</f>
        <v>0</v>
      </c>
      <c r="AT74" s="18">
        <f t="shared" ref="AT74" si="96">SUM(AT12:AT73)</f>
        <v>0</v>
      </c>
      <c r="AU74" s="18">
        <f t="shared" ref="AU74" si="97">SUM(AU12:AU73)</f>
        <v>2101265.3000000007</v>
      </c>
      <c r="AV74" s="18">
        <f t="shared" ref="AV74" si="98">SUM(AV12:AV73)</f>
        <v>1575948.7999999996</v>
      </c>
      <c r="AW74" s="18">
        <f t="shared" ref="AW74" si="99">SUM(AW12:AW73)</f>
        <v>1575948.7999999996</v>
      </c>
      <c r="AX74" s="18">
        <f t="shared" ref="AX74" si="100">SUM(AX12:AX73)</f>
        <v>171014.6</v>
      </c>
      <c r="AY74" s="18">
        <f t="shared" ref="AY74" si="101">SUM(AY12:AY73)</f>
        <v>117861.69999999997</v>
      </c>
      <c r="AZ74" s="18">
        <f t="shared" ref="AZ74" si="102">SUM(AZ12:AZ73)</f>
        <v>117861.69999999997</v>
      </c>
      <c r="BA74" s="18">
        <f t="shared" ref="BA74" si="103">SUM(BA12:BA73)</f>
        <v>236802.50000000012</v>
      </c>
      <c r="BB74" s="18">
        <f t="shared" ref="BB74" si="104">SUM(BB12:BB73)</f>
        <v>154228</v>
      </c>
      <c r="BC74" s="18">
        <f t="shared" ref="BC74" si="105">SUM(BC12:BC73)</f>
        <v>153084.4</v>
      </c>
      <c r="BD74" s="18">
        <f t="shared" ref="BD74" si="106">SUM(BD12:BD73)</f>
        <v>0</v>
      </c>
      <c r="BE74" s="18">
        <f t="shared" ref="BE74" si="107">SUM(BE12:BE73)</f>
        <v>0</v>
      </c>
      <c r="BF74" s="18">
        <f t="shared" ref="BF74" si="108">SUM(BF12:BF73)</f>
        <v>0</v>
      </c>
      <c r="BG74" s="18">
        <f t="shared" ref="BG74" si="109">SUM(BG12:BG73)</f>
        <v>100388.238</v>
      </c>
      <c r="BH74" s="18">
        <f t="shared" ref="BH74" si="110">SUM(BH12:BH73)</f>
        <v>70808.100000000006</v>
      </c>
      <c r="BI74" s="18">
        <f t="shared" ref="BI74" si="111">SUM(BI12:BI73)</f>
        <v>55932.646999999997</v>
      </c>
      <c r="BJ74" s="20">
        <f>BI74/BH74*100</f>
        <v>78.991876635582642</v>
      </c>
      <c r="BK74" s="18">
        <f t="shared" ref="BK74" si="112">SUM(BK12:BK73)</f>
        <v>43843.4</v>
      </c>
      <c r="BL74" s="18">
        <f t="shared" ref="BL74" si="113">SUM(BL12:BL73)</f>
        <v>30655.200000000004</v>
      </c>
      <c r="BM74" s="18">
        <f t="shared" ref="BM74" si="114">SUM(BM12:BM73)</f>
        <v>25117.301000000003</v>
      </c>
      <c r="BN74" s="18">
        <f t="shared" ref="BN74" si="115">SUM(BN12:BN73)</f>
        <v>19236.906000000003</v>
      </c>
      <c r="BO74" s="18">
        <f t="shared" ref="BO74" si="116">SUM(BO12:BO73)</f>
        <v>13409.199999999999</v>
      </c>
      <c r="BP74" s="18">
        <f t="shared" ref="BP74" si="117">SUM(BP12:BP73)</f>
        <v>9864.7340000000004</v>
      </c>
      <c r="BQ74" s="18">
        <f t="shared" ref="BQ74" si="118">SUM(BQ12:BQ73)</f>
        <v>11980</v>
      </c>
      <c r="BR74" s="18">
        <f t="shared" ref="BR74" si="119">SUM(BR12:BR73)</f>
        <v>8101.6</v>
      </c>
      <c r="BS74" s="18">
        <f t="shared" ref="BS74" si="120">SUM(BS12:BS73)</f>
        <v>3797.2479999999996</v>
      </c>
      <c r="BT74" s="18">
        <f t="shared" ref="BT74" si="121">SUM(BT12:BT73)</f>
        <v>25327.932000000001</v>
      </c>
      <c r="BU74" s="18">
        <f t="shared" ref="BU74" si="122">SUM(BU12:BU73)</f>
        <v>18642.100000000002</v>
      </c>
      <c r="BV74" s="18">
        <f t="shared" ref="BV74" si="123">SUM(BV12:BV73)</f>
        <v>17153.363999999998</v>
      </c>
      <c r="BW74" s="18">
        <f t="shared" ref="BW74" si="124">SUM(BW12:BW73)</f>
        <v>0</v>
      </c>
      <c r="BX74" s="18">
        <f t="shared" ref="BX74" si="125">SUM(BX12:BX73)</f>
        <v>0</v>
      </c>
      <c r="BY74" s="18">
        <f t="shared" ref="BY74" si="126">SUM(BY12:BY73)</f>
        <v>0</v>
      </c>
      <c r="BZ74" s="18">
        <f t="shared" ref="BZ74" si="127">SUM(BZ12:BZ73)</f>
        <v>21371.599999999999</v>
      </c>
      <c r="CA74" s="18">
        <f t="shared" ref="CA74" si="128">SUM(CA12:CA73)</f>
        <v>14503.1</v>
      </c>
      <c r="CB74" s="18">
        <f t="shared" ref="CB74" si="129">SUM(CB12:CB73)</f>
        <v>14960.12</v>
      </c>
      <c r="CC74" s="18">
        <f t="shared" ref="CC74" si="130">SUM(CC12:CC73)</f>
        <v>2660</v>
      </c>
      <c r="CD74" s="18">
        <f t="shared" ref="CD74" si="131">SUM(CD12:CD73)</f>
        <v>1995</v>
      </c>
      <c r="CE74" s="18">
        <f t="shared" ref="CE74" si="132">SUM(CE12:CE73)</f>
        <v>568.29999999999995</v>
      </c>
      <c r="CF74" s="18">
        <f t="shared" ref="CF74" si="133">SUM(CF12:CF73)</f>
        <v>66439.900000000009</v>
      </c>
      <c r="CG74" s="18">
        <f t="shared" ref="CG74" si="134">SUM(CG12:CG73)</f>
        <v>49195.9</v>
      </c>
      <c r="CH74" s="18">
        <f t="shared" ref="CH74" si="135">SUM(CH12:CH73)</f>
        <v>44739.588400000008</v>
      </c>
      <c r="CI74" s="18">
        <f t="shared" ref="CI74" si="136">SUM(CI12:CI73)</f>
        <v>49205.5</v>
      </c>
      <c r="CJ74" s="18">
        <f t="shared" ref="CJ74" si="137">SUM(CJ12:CJ73)</f>
        <v>36430</v>
      </c>
      <c r="CK74" s="18">
        <f t="shared" ref="CK74" si="138">SUM(CK12:CK73)</f>
        <v>32030.503400000001</v>
      </c>
      <c r="CL74" s="18">
        <f t="shared" ref="CL74" si="139">SUM(CL12:CL73)</f>
        <v>11100.3</v>
      </c>
      <c r="CM74" s="18">
        <f t="shared" ref="CM74" si="140">SUM(CM12:CM73)</f>
        <v>7970.3</v>
      </c>
      <c r="CN74" s="18">
        <f t="shared" ref="CN74" si="141">SUM(CN12:CN73)</f>
        <v>4217.3810000000003</v>
      </c>
      <c r="CO74" s="18">
        <f t="shared" ref="CO74" si="142">SUM(CO12:CO73)</f>
        <v>1500</v>
      </c>
      <c r="CP74" s="18">
        <f t="shared" ref="CP74" si="143">SUM(CP12:CP73)</f>
        <v>934</v>
      </c>
      <c r="CQ74" s="18">
        <f t="shared" ref="CQ74" si="144">SUM(CQ12:CQ73)</f>
        <v>1042.9000000000001</v>
      </c>
      <c r="CR74" s="18">
        <f t="shared" ref="CR74" si="145">SUM(CR12:CR73)</f>
        <v>39266.142999999996</v>
      </c>
      <c r="CS74" s="18">
        <f t="shared" ref="CS74" si="146">SUM(CS12:CS73)</f>
        <v>35040.642999999996</v>
      </c>
      <c r="CT74" s="18">
        <f t="shared" ref="CT74" si="147">SUM(CT12:CT73)</f>
        <v>31160.672999999999</v>
      </c>
      <c r="CU74" s="18">
        <f t="shared" ref="CU74" si="148">SUM(CU12:CU73)</f>
        <v>30638.758000000002</v>
      </c>
      <c r="CV74" s="18">
        <f t="shared" ref="CV74" si="149">SUM(CV12:CV73)</f>
        <v>20123.7</v>
      </c>
      <c r="CW74" s="18">
        <f t="shared" ref="CW74" si="150">SUM(CW12:CW73)</f>
        <v>23602.448999999997</v>
      </c>
      <c r="CX74" s="18">
        <f t="shared" ref="CX74" si="151">SUM(CX12:CX73)</f>
        <v>-313.8</v>
      </c>
      <c r="CY74" s="18">
        <f t="shared" ref="CY74" si="152">SUM(CY12:CY73)</f>
        <v>3278234.8210000014</v>
      </c>
      <c r="CZ74" s="18">
        <f t="shared" ref="CZ74" si="153">SUM(CZ12:CZ73)</f>
        <v>2394814.9430000014</v>
      </c>
      <c r="DA74" s="18">
        <f t="shared" ref="DA74" si="154">SUM(DA12:DA73)</f>
        <v>2323794.9440999995</v>
      </c>
      <c r="DB74" s="18">
        <f t="shared" ref="DB74" si="155">SUM(DB12:DB73)</f>
        <v>0</v>
      </c>
      <c r="DC74" s="18">
        <f t="shared" ref="DC74" si="156">SUM(DC12:DC73)</f>
        <v>0</v>
      </c>
      <c r="DD74" s="18">
        <f t="shared" ref="DD74" si="157">SUM(DD12:DD73)</f>
        <v>0</v>
      </c>
      <c r="DE74" s="18">
        <f t="shared" ref="DE74" si="158">SUM(DE12:DE73)</f>
        <v>11400</v>
      </c>
      <c r="DF74" s="18">
        <f t="shared" ref="DF74" si="159">SUM(DF12:DF73)</f>
        <v>7200</v>
      </c>
      <c r="DG74" s="18">
        <f t="shared" ref="DG74" si="160">SUM(DG12:DG73)</f>
        <v>6932</v>
      </c>
      <c r="DH74" s="18">
        <f t="shared" ref="DH74" si="161">SUM(DH12:DH73)</f>
        <v>0</v>
      </c>
      <c r="DI74" s="18">
        <f t="shared" ref="DI74" si="162">SUM(DI12:DI73)</f>
        <v>0</v>
      </c>
      <c r="DJ74" s="18">
        <f t="shared" ref="DJ74" si="163">SUM(DJ12:DJ73)</f>
        <v>0</v>
      </c>
      <c r="DK74" s="18">
        <f t="shared" ref="DK74" si="164">SUM(DK12:DK73)</f>
        <v>3400</v>
      </c>
      <c r="DL74" s="18">
        <f t="shared" ref="DL74" si="165">SUM(DL12:DL73)</f>
        <v>3400</v>
      </c>
      <c r="DM74" s="18">
        <f t="shared" ref="DM74" si="166">SUM(DM12:DM73)</f>
        <v>3400</v>
      </c>
      <c r="DN74" s="18">
        <f t="shared" ref="DN74" si="167">SUM(DN12:DN73)</f>
        <v>0</v>
      </c>
      <c r="DO74" s="18">
        <f t="shared" ref="DO74" si="168">SUM(DO12:DO73)</f>
        <v>0</v>
      </c>
      <c r="DP74" s="18">
        <f t="shared" ref="DP74" si="169">SUM(DP12:DP73)</f>
        <v>0</v>
      </c>
      <c r="DQ74" s="18">
        <f t="shared" ref="DQ74" si="170">SUM(DQ12:DQ73)</f>
        <v>5922</v>
      </c>
      <c r="DR74" s="18">
        <f t="shared" ref="DR74" si="171">SUM(DR12:DR73)</f>
        <v>5922</v>
      </c>
      <c r="DS74" s="18">
        <f t="shared" ref="DS74" si="172">SUM(DS12:DS73)</f>
        <v>5922</v>
      </c>
      <c r="DT74" s="18">
        <f t="shared" ref="DT74" si="173">SUM(DT12:DT73)</f>
        <v>0</v>
      </c>
      <c r="DU74" s="18">
        <f t="shared" ref="DU74" si="174">SUM(DU12:DU73)</f>
        <v>20722</v>
      </c>
      <c r="DV74" s="18">
        <f t="shared" ref="DV74" si="175">SUM(DV12:DV73)</f>
        <v>16522</v>
      </c>
      <c r="DW74" s="18">
        <f t="shared" ref="DW74" si="176">SUM(DW12:DW73)</f>
        <v>16254</v>
      </c>
      <c r="DX74" s="22"/>
    </row>
    <row r="75" spans="1:128">
      <c r="A75" s="3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0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0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</row>
    <row r="76" spans="1:128">
      <c r="A76" s="3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0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0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1:128">
      <c r="A77" s="3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0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0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1:128">
      <c r="A78" s="3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0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0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1:128">
      <c r="A79" s="3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0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0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28">
      <c r="A80" s="3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0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0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1:127">
      <c r="A81" s="3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0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0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1:127">
      <c r="A82" s="3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0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0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1:127">
      <c r="A83" s="3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0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0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1:127">
      <c r="A84" s="3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0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0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1:127">
      <c r="A85" s="3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0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0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1:127">
      <c r="A86" s="3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0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0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1:127">
      <c r="A87" s="3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0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0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1:127">
      <c r="A88" s="3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0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0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1:127">
      <c r="A89" s="3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0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0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1:127">
      <c r="A90" s="3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0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0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1:127">
      <c r="A91" s="3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0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0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1:127">
      <c r="A92" s="3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0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0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1:127">
      <c r="A93" s="3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0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0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1:127">
      <c r="A94" s="3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0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0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1:127">
      <c r="A95" s="3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0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0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1:127">
      <c r="A96" s="3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0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0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1:127">
      <c r="A97" s="3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0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0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1:127">
      <c r="A98" s="3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0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0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1:127">
      <c r="A99" s="3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0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0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1:127">
      <c r="A100" s="3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0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0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1:127">
      <c r="A101" s="3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0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0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1:127">
      <c r="A102" s="3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0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0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1:127">
      <c r="A103" s="3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0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0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1:127">
      <c r="A104" s="3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0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0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1:127">
      <c r="A105" s="3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0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0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1:127">
      <c r="A106" s="3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0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0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1:127">
      <c r="A107" s="3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0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0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1:127">
      <c r="A108" s="3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0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0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1:127">
      <c r="A109" s="3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0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0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1:127">
      <c r="A110" s="3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0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0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1:127">
      <c r="A111" s="3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0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0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1:127">
      <c r="A112" s="3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0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0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1:127">
      <c r="A113" s="3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0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0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1:127">
      <c r="A114" s="3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0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0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1:127">
      <c r="A115" s="3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0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0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1:127">
      <c r="A116" s="3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0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0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1:127">
      <c r="A117" s="3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0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0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1:127">
      <c r="A118" s="3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0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0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1:127">
      <c r="A119" s="3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0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0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1:127">
      <c r="A120" s="3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0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0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1:127">
      <c r="A121" s="3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0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0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1:127">
      <c r="A122" s="3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0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0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1:127">
      <c r="A123" s="3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0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0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1:127">
      <c r="A124" s="3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0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0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1:127">
      <c r="A125" s="3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0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0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1:127">
      <c r="A126" s="3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0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0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1:127">
      <c r="A127" s="3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0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0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1:127">
      <c r="A128" s="3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0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0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127">
      <c r="A129" s="3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0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0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1:127">
      <c r="A130" s="3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0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0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1:127">
      <c r="A131" s="3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0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0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1:127">
      <c r="A132" s="3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0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0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1:127">
      <c r="A133" s="3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0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0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1:127">
      <c r="A134" s="3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0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0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1:127">
      <c r="A135" s="3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0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0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1:127">
      <c r="A136" s="3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0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0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1:127">
      <c r="A137" s="3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0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0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1:127">
      <c r="A138" s="3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0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0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1:127">
      <c r="A139" s="3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0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0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1:127">
      <c r="A140" s="3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0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0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1:127">
      <c r="A141" s="3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0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0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1:127">
      <c r="A142" s="3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0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0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1:127">
      <c r="A143" s="3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0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0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1:127">
      <c r="A144" s="3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0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0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1:127">
      <c r="A145" s="3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0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0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1:127">
      <c r="A146" s="3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0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0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</row>
    <row r="147" spans="1:127">
      <c r="A147" s="3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0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0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</row>
    <row r="148" spans="1:127">
      <c r="A148" s="3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0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0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</row>
    <row r="149" spans="1:127">
      <c r="A149" s="3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0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0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>
      <c r="A150" s="3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0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0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>
      <c r="A151" s="3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0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0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>
      <c r="A152" s="3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0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0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>
      <c r="A153" s="3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0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0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>
      <c r="A154" s="3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0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0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>
      <c r="A155" s="3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0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0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>
      <c r="A156" s="3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0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0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</row>
    <row r="157" spans="1:127">
      <c r="A157" s="3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0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0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>
      <c r="A158" s="3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0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0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>
      <c r="A159" s="3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0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0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>
      <c r="A160" s="3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0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0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>
      <c r="A161" s="3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0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0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>
      <c r="A162" s="3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0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0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>
      <c r="A163" s="3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0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0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>
      <c r="A164" s="3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0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0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>
      <c r="A165" s="3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0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0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>
      <c r="A166" s="3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0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0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>
      <c r="A167" s="3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0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0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>
      <c r="A168" s="3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0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0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>
      <c r="A169" s="3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0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0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:127">
      <c r="A170" s="3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0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0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:127">
      <c r="A171" s="3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0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0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>
      <c r="A172" s="3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0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0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>
      <c r="A173" s="3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0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0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>
      <c r="A174" s="3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0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0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>
      <c r="A175" s="3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0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0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>
      <c r="A176" s="3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0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0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>
      <c r="A177" s="3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0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0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:127">
      <c r="A178" s="3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0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0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>
      <c r="A179" s="3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0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0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:127">
      <c r="A180" s="3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0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0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>
      <c r="A181" s="3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0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0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>
      <c r="A182" s="3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0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0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>
      <c r="A183" s="3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0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0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:127">
      <c r="A184" s="3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0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0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:127">
      <c r="A185" s="3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0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0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:127">
      <c r="A186" s="3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0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0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:127">
      <c r="A187" s="3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0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0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:127">
      <c r="A188" s="3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0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0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:127">
      <c r="A189" s="3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0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0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:127">
      <c r="A190" s="3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0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0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>
      <c r="A191" s="3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0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0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>
      <c r="A192" s="3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0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0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:127">
      <c r="A193" s="3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0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0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:127">
      <c r="A194" s="3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0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0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:127">
      <c r="A195" s="3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0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0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:127">
      <c r="A196" s="3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0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0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:127">
      <c r="A197" s="3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0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0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:127">
      <c r="A198" s="3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0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0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>
      <c r="A199" s="3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0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0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:127">
      <c r="A200" s="3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0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0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:127">
      <c r="A201" s="3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0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0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:127">
      <c r="A202" s="3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0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0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:127">
      <c r="A203" s="3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0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0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:127">
      <c r="A204" s="3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0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0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>
      <c r="A205" s="3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0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0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:127">
      <c r="A206" s="3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0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0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:127">
      <c r="A207" s="3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0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0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:127">
      <c r="A208" s="3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0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0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:127">
      <c r="A209" s="3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0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0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>
      <c r="A210" s="3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0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0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>
      <c r="A211" s="3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0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0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>
      <c r="A212" s="3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0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0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>
      <c r="A213" s="3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0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0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>
      <c r="A214" s="3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0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0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>
      <c r="A215" s="3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0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0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>
      <c r="A216" s="3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0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0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>
      <c r="A217" s="3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0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0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>
      <c r="A218" s="3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0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0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>
      <c r="A219" s="3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0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0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>
      <c r="A220" s="3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0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0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:127">
      <c r="A221" s="3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0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0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:127">
      <c r="A222" s="3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0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0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:127">
      <c r="A223" s="3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0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0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:127">
      <c r="A224" s="3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0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0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:127">
      <c r="A225" s="3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0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0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:127">
      <c r="A226" s="3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0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0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:127">
      <c r="A227" s="3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0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0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:127">
      <c r="A228" s="3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0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0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:127">
      <c r="A229" s="3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0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0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:127">
      <c r="A230" s="3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0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0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  <row r="231" spans="1:127">
      <c r="A231" s="3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0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0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</row>
    <row r="232" spans="1:127">
      <c r="A232" s="3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0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0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</row>
    <row r="233" spans="1:127">
      <c r="A233" s="3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0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0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</row>
    <row r="234" spans="1:127">
      <c r="A234" s="3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0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0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</row>
    <row r="235" spans="1:127">
      <c r="A235" s="3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0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0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</row>
    <row r="236" spans="1:127">
      <c r="A236" s="3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0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0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</row>
    <row r="237" spans="1:127">
      <c r="A237" s="3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0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0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</row>
    <row r="238" spans="1:127">
      <c r="A238" s="3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0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0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</row>
    <row r="239" spans="1:127">
      <c r="A239" s="3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0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0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</row>
    <row r="240" spans="1:127">
      <c r="A240" s="3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0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0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</row>
    <row r="241" spans="1:127">
      <c r="A241" s="3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0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0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</row>
    <row r="242" spans="1:127">
      <c r="A242" s="3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0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0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</row>
    <row r="243" spans="1:127">
      <c r="A243" s="3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0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0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</row>
    <row r="244" spans="1:127">
      <c r="A244" s="3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0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0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</row>
    <row r="245" spans="1:127">
      <c r="A245" s="3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0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0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</row>
    <row r="246" spans="1:127">
      <c r="A246" s="3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0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0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</row>
    <row r="247" spans="1:127">
      <c r="A247" s="3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0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0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</row>
    <row r="248" spans="1:127">
      <c r="A248" s="3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0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0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</row>
    <row r="249" spans="1:127">
      <c r="A249" s="3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0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0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</row>
    <row r="250" spans="1:127">
      <c r="A250" s="3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0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0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</row>
    <row r="251" spans="1:127">
      <c r="A251" s="3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0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0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</row>
    <row r="252" spans="1:127">
      <c r="A252" s="3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0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0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</row>
    <row r="253" spans="1:127">
      <c r="A253" s="3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0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0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</row>
    <row r="254" spans="1:127">
      <c r="A254" s="3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0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0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</row>
    <row r="255" spans="1:127">
      <c r="A255" s="3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0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0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</row>
    <row r="256" spans="1:127">
      <c r="A256" s="3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0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0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</row>
    <row r="257" spans="1:127">
      <c r="A257" s="3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0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0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</row>
    <row r="258" spans="1:127">
      <c r="A258" s="3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0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0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</row>
    <row r="259" spans="1:127">
      <c r="A259" s="3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0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0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</row>
    <row r="260" spans="1:127">
      <c r="A260" s="3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0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0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</row>
    <row r="261" spans="1:127">
      <c r="A261" s="3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0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0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</row>
    <row r="262" spans="1:127">
      <c r="A262" s="3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0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0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</row>
    <row r="263" spans="1:127">
      <c r="A263" s="3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0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0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</row>
    <row r="264" spans="1:127">
      <c r="A264" s="3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0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0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</row>
    <row r="265" spans="1:127">
      <c r="A265" s="3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0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0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</row>
    <row r="266" spans="1:127">
      <c r="A266" s="3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0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0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</row>
    <row r="267" spans="1:127">
      <c r="A267" s="3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0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0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</row>
    <row r="268" spans="1:127">
      <c r="A268" s="3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0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0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</row>
    <row r="269" spans="1:127">
      <c r="A269" s="3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0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0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</row>
    <row r="270" spans="1:127">
      <c r="A270" s="3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0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0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</row>
    <row r="271" spans="1:127">
      <c r="A271" s="3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0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0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</row>
    <row r="272" spans="1:127">
      <c r="A272" s="3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0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0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</row>
    <row r="273" spans="1:127">
      <c r="A273" s="3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0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0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</row>
    <row r="274" spans="1:127">
      <c r="A274" s="3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0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0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</row>
    <row r="275" spans="1:127">
      <c r="A275" s="3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0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0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</row>
    <row r="276" spans="1:127">
      <c r="A276" s="3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0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0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</row>
    <row r="277" spans="1:127">
      <c r="A277" s="3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0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0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</row>
    <row r="278" spans="1:127">
      <c r="A278" s="3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0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0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</row>
    <row r="279" spans="1:127">
      <c r="A279" s="3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0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0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</row>
    <row r="280" spans="1:127">
      <c r="A280" s="3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0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0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</row>
    <row r="281" spans="1:127">
      <c r="A281" s="3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0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0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</row>
    <row r="282" spans="1:127">
      <c r="A282" s="3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0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0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</row>
    <row r="283" spans="1:127">
      <c r="A283" s="3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0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0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</row>
    <row r="284" spans="1:127">
      <c r="A284" s="3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0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0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</row>
    <row r="285" spans="1:127">
      <c r="A285" s="3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0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0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</row>
    <row r="286" spans="1:127">
      <c r="A286" s="3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0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0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</row>
    <row r="287" spans="1:127">
      <c r="A287" s="3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0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0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</row>
    <row r="288" spans="1:127">
      <c r="A288" s="3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0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0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</row>
    <row r="289" spans="1:127">
      <c r="A289" s="3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0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0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</row>
    <row r="290" spans="1:127">
      <c r="A290" s="3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0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0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</row>
    <row r="291" spans="1:127">
      <c r="A291" s="3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0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0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</row>
    <row r="292" spans="1:127">
      <c r="A292" s="3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0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0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</row>
    <row r="293" spans="1:127">
      <c r="A293" s="3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0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0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</row>
    <row r="294" spans="1:127">
      <c r="A294" s="3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0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0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</row>
    <row r="295" spans="1:127">
      <c r="A295" s="3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0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0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</row>
    <row r="296" spans="1:127">
      <c r="A296" s="3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0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0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</row>
    <row r="297" spans="1:127">
      <c r="A297" s="3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0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0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</row>
    <row r="298" spans="1:127">
      <c r="A298" s="3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0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0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</row>
    <row r="299" spans="1:127">
      <c r="A299" s="3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0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0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</row>
    <row r="300" spans="1:127">
      <c r="A300" s="3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0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0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</row>
    <row r="301" spans="1:127">
      <c r="A301" s="3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0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0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</row>
    <row r="302" spans="1:127">
      <c r="A302" s="3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0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0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</row>
    <row r="303" spans="1:127">
      <c r="A303" s="3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0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0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</row>
    <row r="304" spans="1:127">
      <c r="A304" s="3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0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0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</row>
    <row r="305" spans="1:127">
      <c r="A305" s="3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0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0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</row>
    <row r="306" spans="1:127">
      <c r="A306" s="3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0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0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</row>
    <row r="307" spans="1:127">
      <c r="A307" s="3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0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0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</row>
    <row r="308" spans="1:127">
      <c r="A308" s="3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0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0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</row>
    <row r="309" spans="1:127">
      <c r="A309" s="3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0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0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</row>
    <row r="310" spans="1:127">
      <c r="A310" s="3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0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0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</row>
    <row r="311" spans="1:127">
      <c r="A311" s="3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0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0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</row>
    <row r="312" spans="1:127">
      <c r="A312" s="3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0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0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</row>
    <row r="313" spans="1:127">
      <c r="A313" s="3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0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0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</row>
    <row r="314" spans="1:127">
      <c r="A314" s="3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0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0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</row>
    <row r="315" spans="1:127">
      <c r="A315" s="3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0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0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</row>
    <row r="316" spans="1:127">
      <c r="A316" s="3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0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0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</row>
    <row r="317" spans="1:127">
      <c r="A317" s="3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0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0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</row>
    <row r="318" spans="1:127">
      <c r="A318" s="3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0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0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</row>
    <row r="319" spans="1:127">
      <c r="A319" s="3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0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0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</row>
    <row r="320" spans="1:127">
      <c r="A320" s="3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0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0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</row>
    <row r="321" spans="1:127">
      <c r="A321" s="3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0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0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</row>
    <row r="322" spans="1:127">
      <c r="A322" s="3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0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0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</row>
    <row r="323" spans="1:127">
      <c r="A323" s="3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0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0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</row>
    <row r="324" spans="1:127">
      <c r="A324" s="3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0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0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</row>
    <row r="325" spans="1:127">
      <c r="A325" s="3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0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0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</row>
    <row r="326" spans="1:127">
      <c r="A326" s="3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0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0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</row>
    <row r="327" spans="1:127">
      <c r="A327" s="3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0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0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</row>
    <row r="328" spans="1:127">
      <c r="A328" s="3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0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0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</row>
    <row r="329" spans="1:127">
      <c r="A329" s="3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0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0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</row>
    <row r="330" spans="1:127">
      <c r="A330" s="3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0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0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</row>
    <row r="331" spans="1:127">
      <c r="A331" s="3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0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0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</row>
    <row r="332" spans="1:127">
      <c r="A332" s="3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0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0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</row>
    <row r="333" spans="1:127">
      <c r="A333" s="3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0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0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</row>
    <row r="334" spans="1:127">
      <c r="A334" s="3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0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0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</row>
    <row r="335" spans="1:127">
      <c r="A335" s="3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0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0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</row>
    <row r="336" spans="1:127">
      <c r="A336" s="3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0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0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</row>
    <row r="337" spans="1:127">
      <c r="A337" s="3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0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0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</row>
    <row r="338" spans="1:127">
      <c r="A338" s="3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0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0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</row>
    <row r="339" spans="1:127">
      <c r="A339" s="3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0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0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</row>
    <row r="340" spans="1:127">
      <c r="A340" s="3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0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0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</row>
    <row r="341" spans="1:127">
      <c r="A341" s="3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0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0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</row>
    <row r="342" spans="1:127">
      <c r="A342" s="3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0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0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</row>
    <row r="343" spans="1:127">
      <c r="A343" s="3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0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0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</row>
    <row r="344" spans="1:127">
      <c r="A344" s="3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0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0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</row>
    <row r="345" spans="1:127">
      <c r="A345" s="3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0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0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</row>
    <row r="346" spans="1:127">
      <c r="A346" s="3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0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0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</row>
    <row r="347" spans="1:127">
      <c r="A347" s="3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0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0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</row>
    <row r="348" spans="1:127">
      <c r="A348" s="3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0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0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</row>
    <row r="349" spans="1:127">
      <c r="A349" s="3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0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0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</row>
    <row r="350" spans="1:127">
      <c r="A350" s="3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0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0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</row>
    <row r="351" spans="1:127">
      <c r="A351" s="3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0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0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</row>
    <row r="352" spans="1:127">
      <c r="A352" s="3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0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0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</row>
    <row r="353" spans="1:127">
      <c r="A353" s="3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0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0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</row>
    <row r="354" spans="1:127">
      <c r="A354" s="3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0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0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</row>
    <row r="355" spans="1:127">
      <c r="A355" s="3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0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0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</row>
    <row r="356" spans="1:127">
      <c r="A356" s="3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0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0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</row>
    <row r="357" spans="1:127">
      <c r="A357" s="3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0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0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</row>
    <row r="358" spans="1:127">
      <c r="A358" s="3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0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0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</row>
    <row r="359" spans="1:127">
      <c r="A359" s="3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0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0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</row>
    <row r="360" spans="1:127">
      <c r="A360" s="3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0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0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</row>
    <row r="361" spans="1:127">
      <c r="A361" s="3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0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0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</row>
    <row r="362" spans="1:127">
      <c r="A362" s="3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0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0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</row>
    <row r="363" spans="1:127">
      <c r="A363" s="3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0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0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</row>
    <row r="364" spans="1:127">
      <c r="A364" s="3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0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0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</row>
    <row r="365" spans="1:127">
      <c r="A365" s="3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0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0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</row>
    <row r="366" spans="1:127">
      <c r="A366" s="3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0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0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</row>
    <row r="367" spans="1:127">
      <c r="A367" s="3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0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0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</row>
    <row r="368" spans="1:127">
      <c r="A368" s="3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0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0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</row>
    <row r="369" spans="1:127">
      <c r="A369" s="3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0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0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</row>
    <row r="370" spans="1:127">
      <c r="A370" s="3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0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0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</row>
    <row r="371" spans="1:127">
      <c r="A371" s="3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0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0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</row>
    <row r="372" spans="1:127">
      <c r="A372" s="3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0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0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</row>
    <row r="373" spans="1:127">
      <c r="A373" s="3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0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0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</row>
    <row r="374" spans="1:127">
      <c r="A374" s="3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0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0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</row>
    <row r="375" spans="1:127">
      <c r="A375" s="3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0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0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</row>
    <row r="376" spans="1:127">
      <c r="A376" s="3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0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0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</row>
    <row r="377" spans="1:127">
      <c r="A377" s="3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0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0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</row>
    <row r="378" spans="1:127">
      <c r="A378" s="3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0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0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</row>
    <row r="379" spans="1:127">
      <c r="A379" s="3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0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0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</row>
    <row r="380" spans="1:127">
      <c r="A380" s="3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0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0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</row>
    <row r="381" spans="1:127">
      <c r="A381" s="3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0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0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</row>
    <row r="382" spans="1:127">
      <c r="A382" s="3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0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0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</row>
    <row r="383" spans="1:127">
      <c r="A383" s="3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0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0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</row>
    <row r="384" spans="1:127">
      <c r="A384" s="3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0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0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</row>
    <row r="385" spans="1:127">
      <c r="A385" s="3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0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0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</row>
    <row r="386" spans="1:127">
      <c r="A386" s="3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0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0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</row>
    <row r="387" spans="1:127">
      <c r="A387" s="3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0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0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</row>
    <row r="388" spans="1:127">
      <c r="A388" s="3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0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0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</row>
    <row r="389" spans="1:127">
      <c r="A389" s="3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0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0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</row>
    <row r="390" spans="1:127">
      <c r="A390" s="3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0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0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</row>
    <row r="391" spans="1:127">
      <c r="A391" s="3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0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0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</row>
    <row r="392" spans="1:127">
      <c r="A392" s="3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0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0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</row>
    <row r="393" spans="1:127">
      <c r="A393" s="3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0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0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</row>
    <row r="394" spans="1:127">
      <c r="A394" s="3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0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0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</row>
    <row r="395" spans="1:127">
      <c r="A395" s="3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0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0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</row>
    <row r="396" spans="1:127">
      <c r="A396" s="3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0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0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</row>
    <row r="397" spans="1:127">
      <c r="A397" s="3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0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0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</row>
    <row r="398" spans="1:127">
      <c r="A398" s="3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0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0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</row>
    <row r="399" spans="1:127">
      <c r="A399" s="3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0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0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</row>
    <row r="400" spans="1:127">
      <c r="A400" s="3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0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0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</row>
    <row r="401" spans="1:127">
      <c r="A401" s="3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0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0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</row>
    <row r="402" spans="1:127">
      <c r="A402" s="3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0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0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</row>
    <row r="403" spans="1:127">
      <c r="A403" s="3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0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0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</row>
    <row r="404" spans="1:127">
      <c r="A404" s="3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0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0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</row>
    <row r="405" spans="1:127">
      <c r="A405" s="3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0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0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</row>
    <row r="406" spans="1:127">
      <c r="A406" s="3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0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0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</row>
    <row r="407" spans="1:127">
      <c r="A407" s="3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0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0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</row>
    <row r="408" spans="1:127">
      <c r="A408" s="3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0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0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</row>
    <row r="409" spans="1:127">
      <c r="A409" s="3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0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0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</row>
    <row r="410" spans="1:127">
      <c r="A410" s="3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0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0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</row>
    <row r="411" spans="1:127">
      <c r="A411" s="3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0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0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</row>
    <row r="412" spans="1:127">
      <c r="A412" s="3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0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0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</row>
    <row r="413" spans="1:127">
      <c r="A413" s="3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0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0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</row>
    <row r="414" spans="1:127">
      <c r="A414" s="3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0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0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</row>
    <row r="415" spans="1:127">
      <c r="A415" s="3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0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0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</row>
    <row r="416" spans="1:127">
      <c r="A416" s="3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0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0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</row>
    <row r="417" spans="1:127">
      <c r="A417" s="3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0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0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</row>
    <row r="418" spans="1:127">
      <c r="A418" s="3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0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0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</row>
    <row r="419" spans="1:127">
      <c r="A419" s="3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0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0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</row>
    <row r="420" spans="1:127">
      <c r="A420" s="3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0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0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</row>
    <row r="421" spans="1:127">
      <c r="A421" s="3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0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0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</row>
    <row r="422" spans="1:127">
      <c r="A422" s="3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0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0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</row>
    <row r="423" spans="1:127">
      <c r="A423" s="3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0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0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</row>
    <row r="424" spans="1:127">
      <c r="A424" s="3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0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0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</row>
    <row r="425" spans="1:127">
      <c r="A425" s="3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0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0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</row>
    <row r="426" spans="1:127">
      <c r="A426" s="3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0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0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</row>
    <row r="427" spans="1:127">
      <c r="A427" s="3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0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0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</row>
    <row r="428" spans="1:127">
      <c r="A428" s="3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0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0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</row>
    <row r="429" spans="1:127">
      <c r="A429" s="3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0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0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</row>
    <row r="430" spans="1:127">
      <c r="A430" s="3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0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0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</row>
    <row r="431" spans="1:127">
      <c r="A431" s="3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0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0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</row>
    <row r="432" spans="1:127">
      <c r="A432" s="3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0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0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</row>
    <row r="433" spans="1:127">
      <c r="A433" s="3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0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0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</row>
    <row r="434" spans="1:127">
      <c r="A434" s="3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0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0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</row>
    <row r="435" spans="1:127">
      <c r="A435" s="3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0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0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</row>
    <row r="436" spans="1:127">
      <c r="A436" s="3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0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0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</row>
    <row r="437" spans="1:127">
      <c r="A437" s="3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0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0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</row>
    <row r="438" spans="1:127">
      <c r="A438" s="3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0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0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</row>
    <row r="439" spans="1:127">
      <c r="A439" s="3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0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0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</row>
    <row r="440" spans="1:127">
      <c r="A440" s="3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0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0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</row>
    <row r="441" spans="1:127">
      <c r="A441" s="3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0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0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</row>
    <row r="442" spans="1:127">
      <c r="A442" s="3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0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0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</row>
    <row r="443" spans="1:127">
      <c r="A443" s="3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0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0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</row>
    <row r="444" spans="1:127">
      <c r="A444" s="3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0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0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</row>
    <row r="445" spans="1:127">
      <c r="A445" s="3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0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0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</row>
    <row r="446" spans="1:127">
      <c r="A446" s="3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0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0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</row>
    <row r="447" spans="1:127">
      <c r="A447" s="3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0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0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</row>
    <row r="448" spans="1:127">
      <c r="A448" s="3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0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0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</row>
    <row r="449" spans="1:127">
      <c r="A449" s="3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0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0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</row>
    <row r="450" spans="1:127">
      <c r="A450" s="3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0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0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</row>
    <row r="451" spans="1:127">
      <c r="A451" s="3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0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0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</row>
    <row r="452" spans="1:127">
      <c r="A452" s="3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0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0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</row>
    <row r="453" spans="1:127">
      <c r="A453" s="3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0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0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</row>
    <row r="454" spans="1:127">
      <c r="A454" s="3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0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0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</row>
    <row r="455" spans="1:127">
      <c r="A455" s="3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0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0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</row>
    <row r="456" spans="1:127">
      <c r="A456" s="3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0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0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</row>
    <row r="457" spans="1:127">
      <c r="A457" s="3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0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0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</row>
    <row r="458" spans="1:127">
      <c r="A458" s="3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0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0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</row>
    <row r="459" spans="1:127">
      <c r="A459" s="3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0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0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</row>
    <row r="460" spans="1:127">
      <c r="A460" s="3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0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0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</row>
    <row r="461" spans="1:127">
      <c r="A461" s="3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0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0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</row>
    <row r="462" spans="1:127">
      <c r="A462" s="3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0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0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</row>
    <row r="463" spans="1:127">
      <c r="A463" s="3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0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0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</row>
    <row r="464" spans="1:127">
      <c r="A464" s="3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0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0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</row>
    <row r="465" spans="1:127">
      <c r="A465" s="3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0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0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</row>
    <row r="466" spans="1:127">
      <c r="A466" s="3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0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0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</row>
    <row r="467" spans="1:127">
      <c r="A467" s="3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0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0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</row>
    <row r="468" spans="1:127">
      <c r="A468" s="3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0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0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</row>
    <row r="469" spans="1:127">
      <c r="A469" s="3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0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0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</row>
    <row r="470" spans="1:127">
      <c r="A470" s="3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0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0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</row>
    <row r="471" spans="1:127">
      <c r="A471" s="3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0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0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</row>
    <row r="472" spans="1:127">
      <c r="A472" s="3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0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0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</row>
    <row r="473" spans="1:127">
      <c r="A473" s="3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0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0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</row>
    <row r="474" spans="1:127">
      <c r="A474" s="3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0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0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</row>
    <row r="475" spans="1:127">
      <c r="A475" s="3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0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0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</row>
    <row r="476" spans="1:127">
      <c r="A476" s="3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0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0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</row>
    <row r="477" spans="1:127">
      <c r="A477" s="3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0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0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</row>
    <row r="478" spans="1:127">
      <c r="A478" s="3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0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0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</row>
    <row r="479" spans="1:127">
      <c r="A479" s="3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0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0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</row>
    <row r="480" spans="1:127">
      <c r="A480" s="3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0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0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</row>
    <row r="481" spans="1:127">
      <c r="A481" s="3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0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0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</row>
    <row r="482" spans="1:127">
      <c r="A482" s="3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0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0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</row>
    <row r="483" spans="1:127">
      <c r="A483" s="3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0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0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</row>
    <row r="484" spans="1:127">
      <c r="A484" s="3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0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0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</row>
    <row r="485" spans="1:127">
      <c r="A485" s="3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0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0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</row>
    <row r="486" spans="1:127">
      <c r="A486" s="3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0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0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</row>
    <row r="487" spans="1:127">
      <c r="A487" s="3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0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0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</row>
    <row r="488" spans="1:127">
      <c r="A488" s="3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0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0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</row>
    <row r="489" spans="1:127">
      <c r="A489" s="3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0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0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</row>
    <row r="490" spans="1:127">
      <c r="A490" s="3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0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0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</row>
    <row r="491" spans="1:127">
      <c r="A491" s="3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0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0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</row>
    <row r="492" spans="1:127">
      <c r="A492" s="3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0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0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</row>
    <row r="493" spans="1:127">
      <c r="A493" s="3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0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0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</row>
    <row r="494" spans="1:127">
      <c r="A494" s="3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0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0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</row>
    <row r="495" spans="1:127">
      <c r="A495" s="3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0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0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</row>
    <row r="496" spans="1:127">
      <c r="A496" s="3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0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0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</row>
    <row r="497" spans="1:127">
      <c r="A497" s="3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0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0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</row>
    <row r="498" spans="1:127">
      <c r="A498" s="3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0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0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</row>
    <row r="499" spans="1:127">
      <c r="A499" s="3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0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0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</row>
    <row r="500" spans="1:127">
      <c r="A500" s="3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0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0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</row>
    <row r="501" spans="1:127">
      <c r="A501" s="3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0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0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</row>
    <row r="502" spans="1:127">
      <c r="A502" s="3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0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0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</row>
    <row r="503" spans="1:127">
      <c r="A503" s="3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0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0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</row>
    <row r="504" spans="1:127">
      <c r="A504" s="3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0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0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</row>
    <row r="505" spans="1:127">
      <c r="A505" s="3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0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0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</row>
    <row r="506" spans="1:127">
      <c r="A506" s="3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0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0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</row>
    <row r="507" spans="1:127">
      <c r="A507" s="3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0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0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</row>
    <row r="508" spans="1:127">
      <c r="A508" s="3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0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0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</row>
    <row r="509" spans="1:127">
      <c r="A509" s="3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0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0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</row>
    <row r="510" spans="1:127">
      <c r="A510" s="3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V510" s="1"/>
      <c r="W510" s="10"/>
      <c r="X510" s="1"/>
      <c r="Z510" s="1"/>
      <c r="AA510" s="1"/>
      <c r="AB510" s="1"/>
      <c r="AD510" s="1"/>
      <c r="AE510" s="1"/>
      <c r="AF510" s="1"/>
      <c r="AH510" s="1"/>
      <c r="AI510" s="1"/>
      <c r="AJ510" s="1"/>
      <c r="AL510" s="1"/>
      <c r="AM510" s="1"/>
      <c r="AN510" s="1"/>
      <c r="AO510" s="1"/>
      <c r="AP510" s="1"/>
      <c r="AQ510" s="1"/>
      <c r="AR510" s="1"/>
      <c r="AS510" s="1"/>
      <c r="AT510" s="1"/>
      <c r="AV510" s="1"/>
      <c r="AW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L510" s="1"/>
      <c r="BM510" s="1"/>
      <c r="BN510" s="1"/>
      <c r="BO510" s="1"/>
      <c r="BP510" s="1"/>
      <c r="BR510" s="1"/>
      <c r="BS510" s="1"/>
      <c r="BU510" s="1"/>
      <c r="BV510" s="1"/>
      <c r="BW510" s="1"/>
      <c r="BX510" s="1"/>
      <c r="BY510" s="1"/>
      <c r="CA510" s="1"/>
      <c r="CB510" s="1"/>
      <c r="CC510" s="1"/>
      <c r="CD510" s="1"/>
      <c r="CE510" s="1"/>
      <c r="CG510" s="1"/>
      <c r="CH510" s="1"/>
      <c r="CI510" s="1"/>
      <c r="CJ510" s="1"/>
      <c r="CK510" s="1"/>
      <c r="CM510" s="1"/>
      <c r="CN510" s="1"/>
      <c r="CP510" s="1"/>
      <c r="CQ510" s="1"/>
      <c r="CR510" s="1"/>
      <c r="CS510" s="1"/>
      <c r="CT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R510" s="1"/>
      <c r="DS510" s="1"/>
      <c r="DT510" s="1"/>
      <c r="DU510" s="1"/>
      <c r="DV510" s="1"/>
      <c r="DW510" s="1"/>
    </row>
    <row r="511" spans="1:127">
      <c r="A511" s="3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V511" s="1"/>
      <c r="W511" s="10"/>
      <c r="X511" s="1"/>
      <c r="Z511" s="1"/>
      <c r="AA511" s="1"/>
      <c r="AB511" s="1"/>
      <c r="AD511" s="1"/>
      <c r="AE511" s="1"/>
      <c r="AF511" s="1"/>
      <c r="AH511" s="1"/>
      <c r="AI511" s="1"/>
      <c r="AJ511" s="1"/>
      <c r="AL511" s="1"/>
      <c r="AM511" s="1"/>
      <c r="AN511" s="1"/>
      <c r="AO511" s="1"/>
      <c r="AP511" s="1"/>
      <c r="AQ511" s="1"/>
      <c r="AR511" s="1"/>
      <c r="AS511" s="1"/>
      <c r="AT511" s="1"/>
      <c r="AV511" s="1"/>
      <c r="AW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L511" s="1"/>
      <c r="BM511" s="1"/>
      <c r="BN511" s="1"/>
      <c r="BO511" s="1"/>
      <c r="BP511" s="1"/>
      <c r="BR511" s="1"/>
      <c r="BS511" s="1"/>
      <c r="BU511" s="1"/>
      <c r="BV511" s="1"/>
      <c r="BW511" s="1"/>
      <c r="BX511" s="1"/>
      <c r="BY511" s="1"/>
      <c r="CA511" s="1"/>
      <c r="CB511" s="1"/>
      <c r="CC511" s="1"/>
      <c r="CD511" s="1"/>
      <c r="CE511" s="1"/>
      <c r="CG511" s="1"/>
      <c r="CH511" s="1"/>
      <c r="CI511" s="1"/>
      <c r="CJ511" s="1"/>
      <c r="CK511" s="1"/>
      <c r="CM511" s="1"/>
      <c r="CN511" s="1"/>
      <c r="CP511" s="1"/>
      <c r="CQ511" s="1"/>
      <c r="CR511" s="1"/>
      <c r="CS511" s="1"/>
      <c r="CT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R511" s="1"/>
      <c r="DS511" s="1"/>
      <c r="DT511" s="1"/>
      <c r="DU511" s="1"/>
      <c r="DV511" s="1"/>
      <c r="DW511" s="1"/>
    </row>
    <row r="512" spans="1:127">
      <c r="A512" s="3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V512" s="1"/>
      <c r="W512" s="10"/>
      <c r="X512" s="1"/>
      <c r="Z512" s="1"/>
      <c r="AA512" s="1"/>
      <c r="AB512" s="1"/>
      <c r="AD512" s="1"/>
      <c r="AE512" s="1"/>
      <c r="AF512" s="1"/>
      <c r="AH512" s="1"/>
      <c r="AI512" s="1"/>
      <c r="AJ512" s="1"/>
      <c r="AL512" s="1"/>
      <c r="AM512" s="1"/>
      <c r="AN512" s="1"/>
      <c r="AO512" s="1"/>
      <c r="AP512" s="1"/>
      <c r="AQ512" s="1"/>
      <c r="AR512" s="1"/>
      <c r="AS512" s="1"/>
      <c r="AT512" s="1"/>
      <c r="AV512" s="1"/>
      <c r="AW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L512" s="1"/>
      <c r="BM512" s="1"/>
      <c r="BN512" s="1"/>
      <c r="BO512" s="1"/>
      <c r="BP512" s="1"/>
      <c r="BR512" s="1"/>
      <c r="BS512" s="1"/>
      <c r="BU512" s="1"/>
      <c r="BV512" s="1"/>
      <c r="BW512" s="1"/>
      <c r="BX512" s="1"/>
      <c r="BY512" s="1"/>
      <c r="CA512" s="1"/>
      <c r="CB512" s="1"/>
      <c r="CC512" s="1"/>
      <c r="CD512" s="1"/>
      <c r="CE512" s="1"/>
      <c r="CG512" s="1"/>
      <c r="CH512" s="1"/>
      <c r="CI512" s="1"/>
      <c r="CJ512" s="1"/>
      <c r="CK512" s="1"/>
      <c r="CM512" s="1"/>
      <c r="CN512" s="1"/>
      <c r="CP512" s="1"/>
      <c r="CQ512" s="1"/>
      <c r="CR512" s="1"/>
      <c r="CS512" s="1"/>
      <c r="CT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R512" s="1"/>
      <c r="DS512" s="1"/>
      <c r="DT512" s="1"/>
      <c r="DU512" s="1"/>
      <c r="DV512" s="1"/>
      <c r="DW512" s="1"/>
    </row>
    <row r="513" spans="1:127">
      <c r="A513" s="3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V513" s="1"/>
      <c r="W513" s="10"/>
      <c r="X513" s="1"/>
      <c r="Z513" s="1"/>
      <c r="AA513" s="1"/>
      <c r="AB513" s="1"/>
      <c r="AD513" s="1"/>
      <c r="AE513" s="1"/>
      <c r="AF513" s="1"/>
      <c r="AH513" s="1"/>
      <c r="AI513" s="1"/>
      <c r="AJ513" s="1"/>
      <c r="AL513" s="1"/>
      <c r="AM513" s="1"/>
      <c r="AN513" s="1"/>
      <c r="AO513" s="1"/>
      <c r="AP513" s="1"/>
      <c r="AQ513" s="1"/>
      <c r="AR513" s="1"/>
      <c r="AS513" s="1"/>
      <c r="AT513" s="1"/>
      <c r="AV513" s="1"/>
      <c r="AW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L513" s="1"/>
      <c r="BM513" s="1"/>
      <c r="BN513" s="1"/>
      <c r="BO513" s="1"/>
      <c r="BP513" s="1"/>
      <c r="BR513" s="1"/>
      <c r="BS513" s="1"/>
      <c r="BU513" s="1"/>
      <c r="BV513" s="1"/>
      <c r="BW513" s="1"/>
      <c r="BX513" s="1"/>
      <c r="BY513" s="1"/>
      <c r="CA513" s="1"/>
      <c r="CB513" s="1"/>
      <c r="CC513" s="1"/>
      <c r="CD513" s="1"/>
      <c r="CE513" s="1"/>
      <c r="CG513" s="1"/>
      <c r="CH513" s="1"/>
      <c r="CI513" s="1"/>
      <c r="CJ513" s="1"/>
      <c r="CK513" s="1"/>
      <c r="CM513" s="1"/>
      <c r="CN513" s="1"/>
      <c r="CP513" s="1"/>
      <c r="CQ513" s="1"/>
      <c r="CR513" s="1"/>
      <c r="CS513" s="1"/>
      <c r="CT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R513" s="1"/>
      <c r="DS513" s="1"/>
      <c r="DT513" s="1"/>
      <c r="DU513" s="1"/>
      <c r="DV513" s="1"/>
      <c r="DW513" s="1"/>
    </row>
    <row r="514" spans="1:127">
      <c r="A514" s="3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V514" s="1"/>
      <c r="W514" s="10"/>
      <c r="X514" s="1"/>
      <c r="Z514" s="1"/>
      <c r="AA514" s="1"/>
      <c r="AB514" s="1"/>
      <c r="AD514" s="1"/>
      <c r="AE514" s="1"/>
      <c r="AF514" s="1"/>
      <c r="AH514" s="1"/>
      <c r="AI514" s="1"/>
      <c r="AJ514" s="1"/>
      <c r="AL514" s="1"/>
      <c r="AM514" s="1"/>
      <c r="AN514" s="1"/>
      <c r="AO514" s="1"/>
      <c r="AP514" s="1"/>
      <c r="AQ514" s="1"/>
      <c r="AR514" s="1"/>
      <c r="AS514" s="1"/>
      <c r="AT514" s="1"/>
      <c r="AV514" s="1"/>
      <c r="AW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L514" s="1"/>
      <c r="BM514" s="1"/>
      <c r="BN514" s="1"/>
      <c r="BO514" s="1"/>
      <c r="BP514" s="1"/>
      <c r="BR514" s="1"/>
      <c r="BS514" s="1"/>
      <c r="BU514" s="1"/>
      <c r="BV514" s="1"/>
      <c r="BW514" s="1"/>
      <c r="BX514" s="1"/>
      <c r="BY514" s="1"/>
      <c r="CA514" s="1"/>
      <c r="CB514" s="1"/>
      <c r="CC514" s="1"/>
      <c r="CD514" s="1"/>
      <c r="CE514" s="1"/>
      <c r="CG514" s="1"/>
      <c r="CH514" s="1"/>
      <c r="CI514" s="1"/>
      <c r="CJ514" s="1"/>
      <c r="CK514" s="1"/>
      <c r="CM514" s="1"/>
      <c r="CN514" s="1"/>
      <c r="CP514" s="1"/>
      <c r="CQ514" s="1"/>
      <c r="CR514" s="1"/>
      <c r="CS514" s="1"/>
      <c r="CT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R514" s="1"/>
      <c r="DS514" s="1"/>
      <c r="DT514" s="1"/>
      <c r="DU514" s="1"/>
      <c r="DV514" s="1"/>
      <c r="DW514" s="1"/>
    </row>
    <row r="515" spans="1:127">
      <c r="A515" s="3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V515" s="1"/>
      <c r="W515" s="10"/>
      <c r="X515" s="1"/>
      <c r="Z515" s="1"/>
      <c r="AA515" s="1"/>
      <c r="AB515" s="1"/>
      <c r="AD515" s="1"/>
      <c r="AE515" s="1"/>
      <c r="AF515" s="1"/>
      <c r="AH515" s="1"/>
      <c r="AI515" s="1"/>
      <c r="AJ515" s="1"/>
      <c r="AL515" s="1"/>
      <c r="AM515" s="1"/>
      <c r="AN515" s="1"/>
      <c r="AO515" s="1"/>
      <c r="AP515" s="1"/>
      <c r="AQ515" s="1"/>
      <c r="AR515" s="1"/>
      <c r="AS515" s="1"/>
      <c r="AT515" s="1"/>
      <c r="AV515" s="1"/>
      <c r="AW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L515" s="1"/>
      <c r="BM515" s="1"/>
      <c r="BN515" s="1"/>
      <c r="BO515" s="1"/>
      <c r="BP515" s="1"/>
      <c r="BR515" s="1"/>
      <c r="BS515" s="1"/>
      <c r="BU515" s="1"/>
      <c r="BV515" s="1"/>
      <c r="BW515" s="1"/>
      <c r="BX515" s="1"/>
      <c r="BY515" s="1"/>
      <c r="CA515" s="1"/>
      <c r="CB515" s="1"/>
      <c r="CC515" s="1"/>
      <c r="CD515" s="1"/>
      <c r="CE515" s="1"/>
      <c r="CG515" s="1"/>
      <c r="CH515" s="1"/>
      <c r="CI515" s="1"/>
      <c r="CJ515" s="1"/>
      <c r="CK515" s="1"/>
      <c r="CM515" s="1"/>
      <c r="CN515" s="1"/>
      <c r="CP515" s="1"/>
      <c r="CQ515" s="1"/>
      <c r="CR515" s="1"/>
      <c r="CS515" s="1"/>
      <c r="CT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R515" s="1"/>
      <c r="DS515" s="1"/>
      <c r="DT515" s="1"/>
      <c r="DU515" s="1"/>
      <c r="DV515" s="1"/>
      <c r="DW515" s="1"/>
    </row>
    <row r="516" spans="1:127">
      <c r="A516" s="3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V516" s="1"/>
      <c r="W516" s="10"/>
      <c r="X516" s="1"/>
      <c r="Z516" s="1"/>
      <c r="AA516" s="1"/>
      <c r="AB516" s="1"/>
      <c r="AD516" s="1"/>
      <c r="AE516" s="1"/>
      <c r="AF516" s="1"/>
      <c r="AH516" s="1"/>
      <c r="AI516" s="1"/>
      <c r="AJ516" s="1"/>
      <c r="AL516" s="1"/>
      <c r="AM516" s="1"/>
      <c r="AN516" s="1"/>
      <c r="AO516" s="1"/>
      <c r="AP516" s="1"/>
      <c r="AQ516" s="1"/>
      <c r="AR516" s="1"/>
      <c r="AS516" s="1"/>
      <c r="AT516" s="1"/>
      <c r="AV516" s="1"/>
      <c r="AW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L516" s="1"/>
      <c r="BM516" s="1"/>
      <c r="BN516" s="1"/>
      <c r="BO516" s="1"/>
      <c r="BP516" s="1"/>
      <c r="BR516" s="1"/>
      <c r="BS516" s="1"/>
      <c r="BU516" s="1"/>
      <c r="BV516" s="1"/>
      <c r="BW516" s="1"/>
      <c r="BX516" s="1"/>
      <c r="BY516" s="1"/>
      <c r="CA516" s="1"/>
      <c r="CB516" s="1"/>
      <c r="CC516" s="1"/>
      <c r="CD516" s="1"/>
      <c r="CE516" s="1"/>
      <c r="CG516" s="1"/>
      <c r="CH516" s="1"/>
      <c r="CI516" s="1"/>
      <c r="CJ516" s="1"/>
      <c r="CK516" s="1"/>
      <c r="CM516" s="1"/>
      <c r="CN516" s="1"/>
      <c r="CP516" s="1"/>
      <c r="CQ516" s="1"/>
      <c r="CR516" s="1"/>
      <c r="CS516" s="1"/>
      <c r="CT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R516" s="1"/>
      <c r="DS516" s="1"/>
      <c r="DT516" s="1"/>
      <c r="DU516" s="1"/>
      <c r="DV516" s="1"/>
      <c r="DW516" s="1"/>
    </row>
    <row r="517" spans="1:127">
      <c r="A517" s="3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V517" s="1"/>
      <c r="W517" s="10"/>
      <c r="X517" s="1"/>
      <c r="Z517" s="1"/>
      <c r="AA517" s="1"/>
      <c r="AB517" s="1"/>
      <c r="AD517" s="1"/>
      <c r="AE517" s="1"/>
      <c r="AF517" s="1"/>
      <c r="AH517" s="1"/>
      <c r="AI517" s="1"/>
      <c r="AJ517" s="1"/>
      <c r="AL517" s="1"/>
      <c r="AM517" s="1"/>
      <c r="AN517" s="1"/>
      <c r="AO517" s="1"/>
      <c r="AP517" s="1"/>
      <c r="AQ517" s="1"/>
      <c r="AR517" s="1"/>
      <c r="AS517" s="1"/>
      <c r="AT517" s="1"/>
      <c r="AV517" s="1"/>
      <c r="AW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L517" s="1"/>
      <c r="BM517" s="1"/>
      <c r="BN517" s="1"/>
      <c r="BO517" s="1"/>
      <c r="BP517" s="1"/>
      <c r="BR517" s="1"/>
      <c r="BS517" s="1"/>
      <c r="BU517" s="1"/>
      <c r="BV517" s="1"/>
      <c r="BW517" s="1"/>
      <c r="BX517" s="1"/>
      <c r="BY517" s="1"/>
      <c r="CA517" s="1"/>
      <c r="CB517" s="1"/>
      <c r="CC517" s="1"/>
      <c r="CD517" s="1"/>
      <c r="CE517" s="1"/>
      <c r="CG517" s="1"/>
      <c r="CH517" s="1"/>
      <c r="CI517" s="1"/>
      <c r="CJ517" s="1"/>
      <c r="CK517" s="1"/>
      <c r="CM517" s="1"/>
      <c r="CN517" s="1"/>
      <c r="CP517" s="1"/>
      <c r="CQ517" s="1"/>
      <c r="CR517" s="1"/>
      <c r="CS517" s="1"/>
      <c r="CT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R517" s="1"/>
      <c r="DS517" s="1"/>
      <c r="DT517" s="1"/>
      <c r="DU517" s="1"/>
      <c r="DV517" s="1"/>
      <c r="DW517" s="1"/>
    </row>
    <row r="518" spans="1:127">
      <c r="A518" s="3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V518" s="1"/>
      <c r="W518" s="10"/>
      <c r="X518" s="1"/>
      <c r="Z518" s="1"/>
      <c r="AA518" s="1"/>
      <c r="AB518" s="1"/>
      <c r="AD518" s="1"/>
      <c r="AE518" s="1"/>
      <c r="AF518" s="1"/>
      <c r="AH518" s="1"/>
      <c r="AI518" s="1"/>
      <c r="AJ518" s="1"/>
      <c r="AL518" s="1"/>
      <c r="AM518" s="1"/>
      <c r="AN518" s="1"/>
      <c r="AO518" s="1"/>
      <c r="AP518" s="1"/>
      <c r="AQ518" s="1"/>
      <c r="AR518" s="1"/>
      <c r="AS518" s="1"/>
      <c r="AT518" s="1"/>
      <c r="AV518" s="1"/>
      <c r="AW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L518" s="1"/>
      <c r="BM518" s="1"/>
      <c r="BN518" s="1"/>
      <c r="BO518" s="1"/>
      <c r="BP518" s="1"/>
      <c r="BR518" s="1"/>
      <c r="BS518" s="1"/>
      <c r="BU518" s="1"/>
      <c r="BV518" s="1"/>
      <c r="BW518" s="1"/>
      <c r="BX518" s="1"/>
      <c r="BY518" s="1"/>
      <c r="CA518" s="1"/>
      <c r="CB518" s="1"/>
      <c r="CC518" s="1"/>
      <c r="CD518" s="1"/>
      <c r="CE518" s="1"/>
      <c r="CG518" s="1"/>
      <c r="CH518" s="1"/>
      <c r="CI518" s="1"/>
      <c r="CJ518" s="1"/>
      <c r="CK518" s="1"/>
      <c r="CM518" s="1"/>
      <c r="CN518" s="1"/>
      <c r="CP518" s="1"/>
      <c r="CQ518" s="1"/>
      <c r="CR518" s="1"/>
      <c r="CS518" s="1"/>
      <c r="CT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R518" s="1"/>
      <c r="DS518" s="1"/>
      <c r="DT518" s="1"/>
      <c r="DU518" s="1"/>
      <c r="DV518" s="1"/>
      <c r="DW518" s="1"/>
    </row>
    <row r="519" spans="1:127">
      <c r="A519" s="3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V519" s="1"/>
      <c r="W519" s="10"/>
      <c r="X519" s="1"/>
      <c r="Z519" s="1"/>
      <c r="AA519" s="1"/>
      <c r="AB519" s="1"/>
      <c r="AD519" s="1"/>
      <c r="AE519" s="1"/>
      <c r="AF519" s="1"/>
      <c r="AH519" s="1"/>
      <c r="AI519" s="1"/>
      <c r="AJ519" s="1"/>
      <c r="AL519" s="1"/>
      <c r="AM519" s="1"/>
      <c r="AN519" s="1"/>
      <c r="AO519" s="1"/>
      <c r="AP519" s="1"/>
      <c r="AQ519" s="1"/>
      <c r="AR519" s="1"/>
      <c r="AS519" s="1"/>
      <c r="AT519" s="1"/>
      <c r="AV519" s="1"/>
      <c r="AW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L519" s="1"/>
      <c r="BM519" s="1"/>
      <c r="BN519" s="1"/>
      <c r="BO519" s="1"/>
      <c r="BP519" s="1"/>
      <c r="BR519" s="1"/>
      <c r="BS519" s="1"/>
      <c r="BU519" s="1"/>
      <c r="BV519" s="1"/>
      <c r="BW519" s="1"/>
      <c r="BX519" s="1"/>
      <c r="BY519" s="1"/>
      <c r="CA519" s="1"/>
      <c r="CB519" s="1"/>
      <c r="CC519" s="1"/>
      <c r="CD519" s="1"/>
      <c r="CE519" s="1"/>
      <c r="CG519" s="1"/>
      <c r="CH519" s="1"/>
      <c r="CI519" s="1"/>
      <c r="CJ519" s="1"/>
      <c r="CK519" s="1"/>
      <c r="CM519" s="1"/>
      <c r="CN519" s="1"/>
      <c r="CP519" s="1"/>
      <c r="CQ519" s="1"/>
      <c r="CR519" s="1"/>
      <c r="CS519" s="1"/>
      <c r="CT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R519" s="1"/>
      <c r="DS519" s="1"/>
      <c r="DT519" s="1"/>
      <c r="DU519" s="1"/>
      <c r="DV519" s="1"/>
      <c r="DW519" s="1"/>
    </row>
    <row r="520" spans="1:127">
      <c r="A520" s="3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V520" s="1"/>
      <c r="W520" s="10"/>
      <c r="X520" s="1"/>
      <c r="Z520" s="1"/>
      <c r="AA520" s="1"/>
      <c r="AB520" s="1"/>
      <c r="AD520" s="1"/>
      <c r="AE520" s="1"/>
      <c r="AF520" s="1"/>
      <c r="AH520" s="1"/>
      <c r="AI520" s="1"/>
      <c r="AJ520" s="1"/>
      <c r="AL520" s="1"/>
      <c r="AM520" s="1"/>
      <c r="AN520" s="1"/>
      <c r="AO520" s="1"/>
      <c r="AP520" s="1"/>
      <c r="AQ520" s="1"/>
      <c r="AR520" s="1"/>
      <c r="AS520" s="1"/>
      <c r="AT520" s="1"/>
      <c r="AV520" s="1"/>
      <c r="AW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L520" s="1"/>
      <c r="BM520" s="1"/>
      <c r="BN520" s="1"/>
      <c r="BO520" s="1"/>
      <c r="BP520" s="1"/>
      <c r="BR520" s="1"/>
      <c r="BS520" s="1"/>
      <c r="BU520" s="1"/>
      <c r="BV520" s="1"/>
      <c r="BW520" s="1"/>
      <c r="BX520" s="1"/>
      <c r="BY520" s="1"/>
      <c r="CA520" s="1"/>
      <c r="CB520" s="1"/>
      <c r="CC520" s="1"/>
      <c r="CD520" s="1"/>
      <c r="CE520" s="1"/>
      <c r="CG520" s="1"/>
      <c r="CH520" s="1"/>
      <c r="CI520" s="1"/>
      <c r="CJ520" s="1"/>
      <c r="CK520" s="1"/>
      <c r="CM520" s="1"/>
      <c r="CN520" s="1"/>
      <c r="CP520" s="1"/>
      <c r="CQ520" s="1"/>
      <c r="CR520" s="1"/>
      <c r="CS520" s="1"/>
      <c r="CT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R520" s="1"/>
      <c r="DS520" s="1"/>
      <c r="DT520" s="1"/>
      <c r="DU520" s="1"/>
      <c r="DV520" s="1"/>
      <c r="DW520" s="1"/>
    </row>
    <row r="521" spans="1:127">
      <c r="A521" s="3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V521" s="1"/>
      <c r="W521" s="10"/>
      <c r="X521" s="1"/>
      <c r="Z521" s="1"/>
      <c r="AA521" s="1"/>
      <c r="AB521" s="1"/>
      <c r="AD521" s="1"/>
      <c r="AE521" s="1"/>
      <c r="AF521" s="1"/>
      <c r="AH521" s="1"/>
      <c r="AI521" s="1"/>
      <c r="AJ521" s="1"/>
      <c r="AL521" s="1"/>
      <c r="AM521" s="1"/>
      <c r="AN521" s="1"/>
      <c r="AO521" s="1"/>
      <c r="AP521" s="1"/>
      <c r="AQ521" s="1"/>
      <c r="AR521" s="1"/>
      <c r="AS521" s="1"/>
      <c r="AT521" s="1"/>
      <c r="AV521" s="1"/>
      <c r="AW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L521" s="1"/>
      <c r="BM521" s="1"/>
      <c r="BN521" s="1"/>
      <c r="BO521" s="1"/>
      <c r="BP521" s="1"/>
      <c r="BR521" s="1"/>
      <c r="BS521" s="1"/>
      <c r="BU521" s="1"/>
      <c r="BV521" s="1"/>
      <c r="BW521" s="1"/>
      <c r="BX521" s="1"/>
      <c r="BY521" s="1"/>
      <c r="CA521" s="1"/>
      <c r="CB521" s="1"/>
      <c r="CC521" s="1"/>
      <c r="CD521" s="1"/>
      <c r="CE521" s="1"/>
      <c r="CG521" s="1"/>
      <c r="CH521" s="1"/>
      <c r="CI521" s="1"/>
      <c r="CJ521" s="1"/>
      <c r="CK521" s="1"/>
      <c r="CM521" s="1"/>
      <c r="CN521" s="1"/>
      <c r="CP521" s="1"/>
      <c r="CQ521" s="1"/>
      <c r="CR521" s="1"/>
      <c r="CS521" s="1"/>
      <c r="CT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R521" s="1"/>
      <c r="DS521" s="1"/>
      <c r="DT521" s="1"/>
      <c r="DU521" s="1"/>
      <c r="DV521" s="1"/>
      <c r="DW521" s="1"/>
    </row>
    <row r="522" spans="1:127">
      <c r="A522" s="3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V522" s="1"/>
      <c r="W522" s="10"/>
      <c r="X522" s="1"/>
      <c r="Z522" s="1"/>
      <c r="AA522" s="1"/>
      <c r="AB522" s="1"/>
      <c r="AD522" s="1"/>
      <c r="AE522" s="1"/>
      <c r="AF522" s="1"/>
      <c r="AH522" s="1"/>
      <c r="AI522" s="1"/>
      <c r="AJ522" s="1"/>
      <c r="AL522" s="1"/>
      <c r="AM522" s="1"/>
      <c r="AN522" s="1"/>
      <c r="AO522" s="1"/>
      <c r="AP522" s="1"/>
      <c r="AQ522" s="1"/>
      <c r="AR522" s="1"/>
      <c r="AS522" s="1"/>
      <c r="AT522" s="1"/>
      <c r="AV522" s="1"/>
      <c r="AW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L522" s="1"/>
      <c r="BM522" s="1"/>
      <c r="BN522" s="1"/>
      <c r="BO522" s="1"/>
      <c r="BP522" s="1"/>
      <c r="BR522" s="1"/>
      <c r="BS522" s="1"/>
      <c r="BU522" s="1"/>
      <c r="BV522" s="1"/>
      <c r="BW522" s="1"/>
      <c r="BX522" s="1"/>
      <c r="BY522" s="1"/>
      <c r="CA522" s="1"/>
      <c r="CB522" s="1"/>
      <c r="CC522" s="1"/>
      <c r="CD522" s="1"/>
      <c r="CE522" s="1"/>
      <c r="CG522" s="1"/>
      <c r="CH522" s="1"/>
      <c r="CI522" s="1"/>
      <c r="CJ522" s="1"/>
      <c r="CK522" s="1"/>
      <c r="CM522" s="1"/>
      <c r="CN522" s="1"/>
      <c r="CP522" s="1"/>
      <c r="CQ522" s="1"/>
      <c r="CR522" s="1"/>
      <c r="CS522" s="1"/>
      <c r="CT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R522" s="1"/>
      <c r="DS522" s="1"/>
      <c r="DT522" s="1"/>
      <c r="DU522" s="1"/>
      <c r="DV522" s="1"/>
      <c r="DW522" s="1"/>
    </row>
    <row r="523" spans="1:127">
      <c r="A523" s="3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V523" s="1"/>
      <c r="W523" s="10"/>
      <c r="X523" s="1"/>
      <c r="Z523" s="1"/>
      <c r="AA523" s="1"/>
      <c r="AB523" s="1"/>
      <c r="AD523" s="1"/>
      <c r="AE523" s="1"/>
      <c r="AF523" s="1"/>
      <c r="AH523" s="1"/>
      <c r="AI523" s="1"/>
      <c r="AJ523" s="1"/>
      <c r="AL523" s="1"/>
      <c r="AM523" s="1"/>
      <c r="AN523" s="1"/>
      <c r="AO523" s="1"/>
      <c r="AP523" s="1"/>
      <c r="AQ523" s="1"/>
      <c r="AR523" s="1"/>
      <c r="AS523" s="1"/>
      <c r="AT523" s="1"/>
      <c r="AV523" s="1"/>
      <c r="AW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L523" s="1"/>
      <c r="BM523" s="1"/>
      <c r="BN523" s="1"/>
      <c r="BO523" s="1"/>
      <c r="BP523" s="1"/>
      <c r="BR523" s="1"/>
      <c r="BS523" s="1"/>
      <c r="BU523" s="1"/>
      <c r="BV523" s="1"/>
      <c r="BW523" s="1"/>
      <c r="BX523" s="1"/>
      <c r="BY523" s="1"/>
      <c r="CA523" s="1"/>
      <c r="CB523" s="1"/>
      <c r="CC523" s="1"/>
      <c r="CD523" s="1"/>
      <c r="CE523" s="1"/>
      <c r="CG523" s="1"/>
      <c r="CH523" s="1"/>
      <c r="CI523" s="1"/>
      <c r="CJ523" s="1"/>
      <c r="CK523" s="1"/>
      <c r="CM523" s="1"/>
      <c r="CN523" s="1"/>
      <c r="CP523" s="1"/>
      <c r="CQ523" s="1"/>
      <c r="CR523" s="1"/>
      <c r="CS523" s="1"/>
      <c r="CT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R523" s="1"/>
      <c r="DS523" s="1"/>
      <c r="DT523" s="1"/>
      <c r="DU523" s="1"/>
      <c r="DV523" s="1"/>
      <c r="DW523" s="1"/>
    </row>
    <row r="524" spans="1:127">
      <c r="A524" s="3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V524" s="1"/>
      <c r="W524" s="10"/>
      <c r="X524" s="1"/>
      <c r="Z524" s="1"/>
      <c r="AA524" s="1"/>
      <c r="AB524" s="1"/>
      <c r="AD524" s="1"/>
      <c r="AE524" s="1"/>
      <c r="AF524" s="1"/>
      <c r="AH524" s="1"/>
      <c r="AI524" s="1"/>
      <c r="AJ524" s="1"/>
      <c r="AL524" s="1"/>
      <c r="AM524" s="1"/>
      <c r="AN524" s="1"/>
      <c r="AO524" s="1"/>
      <c r="AP524" s="1"/>
      <c r="AQ524" s="1"/>
      <c r="AR524" s="1"/>
      <c r="AS524" s="1"/>
      <c r="AT524" s="1"/>
      <c r="AV524" s="1"/>
      <c r="AW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L524" s="1"/>
      <c r="BM524" s="1"/>
      <c r="BN524" s="1"/>
      <c r="BO524" s="1"/>
      <c r="BP524" s="1"/>
      <c r="BR524" s="1"/>
      <c r="BS524" s="1"/>
      <c r="BU524" s="1"/>
      <c r="BV524" s="1"/>
      <c r="BW524" s="1"/>
      <c r="BX524" s="1"/>
      <c r="BY524" s="1"/>
      <c r="CA524" s="1"/>
      <c r="CB524" s="1"/>
      <c r="CC524" s="1"/>
      <c r="CD524" s="1"/>
      <c r="CE524" s="1"/>
      <c r="CG524" s="1"/>
      <c r="CH524" s="1"/>
      <c r="CI524" s="1"/>
      <c r="CJ524" s="1"/>
      <c r="CK524" s="1"/>
      <c r="CM524" s="1"/>
      <c r="CN524" s="1"/>
      <c r="CP524" s="1"/>
      <c r="CQ524" s="1"/>
      <c r="CR524" s="1"/>
      <c r="CS524" s="1"/>
      <c r="CT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R524" s="1"/>
      <c r="DS524" s="1"/>
      <c r="DT524" s="1"/>
      <c r="DU524" s="1"/>
      <c r="DV524" s="1"/>
      <c r="DW524" s="1"/>
    </row>
    <row r="525" spans="1:127">
      <c r="A525" s="3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V525" s="1"/>
      <c r="W525" s="10"/>
      <c r="X525" s="1"/>
      <c r="Z525" s="1"/>
      <c r="AA525" s="1"/>
      <c r="AB525" s="1"/>
      <c r="AD525" s="1"/>
      <c r="AE525" s="1"/>
      <c r="AF525" s="1"/>
      <c r="AH525" s="1"/>
      <c r="AI525" s="1"/>
      <c r="AJ525" s="1"/>
      <c r="AL525" s="1"/>
      <c r="AM525" s="1"/>
      <c r="AN525" s="1"/>
      <c r="AO525" s="1"/>
      <c r="AP525" s="1"/>
      <c r="AQ525" s="1"/>
      <c r="AR525" s="1"/>
      <c r="AS525" s="1"/>
      <c r="AT525" s="1"/>
      <c r="AV525" s="1"/>
      <c r="AW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L525" s="1"/>
      <c r="BM525" s="1"/>
      <c r="BN525" s="1"/>
      <c r="BO525" s="1"/>
      <c r="BP525" s="1"/>
      <c r="BR525" s="1"/>
      <c r="BS525" s="1"/>
      <c r="BU525" s="1"/>
      <c r="BV525" s="1"/>
      <c r="BW525" s="1"/>
      <c r="BX525" s="1"/>
      <c r="BY525" s="1"/>
      <c r="CA525" s="1"/>
      <c r="CB525" s="1"/>
      <c r="CC525" s="1"/>
      <c r="CD525" s="1"/>
      <c r="CE525" s="1"/>
      <c r="CG525" s="1"/>
      <c r="CH525" s="1"/>
      <c r="CI525" s="1"/>
      <c r="CJ525" s="1"/>
      <c r="CK525" s="1"/>
      <c r="CM525" s="1"/>
      <c r="CN525" s="1"/>
      <c r="CP525" s="1"/>
      <c r="CQ525" s="1"/>
      <c r="CR525" s="1"/>
      <c r="CS525" s="1"/>
      <c r="CT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R525" s="1"/>
      <c r="DS525" s="1"/>
      <c r="DT525" s="1"/>
      <c r="DU525" s="1"/>
      <c r="DV525" s="1"/>
      <c r="DW525" s="1"/>
    </row>
    <row r="526" spans="1:127">
      <c r="A526" s="3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V526" s="1"/>
      <c r="W526" s="10"/>
      <c r="X526" s="1"/>
      <c r="Z526" s="1"/>
      <c r="AA526" s="1"/>
      <c r="AB526" s="1"/>
      <c r="AD526" s="1"/>
      <c r="AE526" s="1"/>
      <c r="AF526" s="1"/>
      <c r="AH526" s="1"/>
      <c r="AI526" s="1"/>
      <c r="AJ526" s="1"/>
      <c r="AL526" s="1"/>
      <c r="AM526" s="1"/>
      <c r="AN526" s="1"/>
      <c r="AO526" s="1"/>
      <c r="AP526" s="1"/>
      <c r="AQ526" s="1"/>
      <c r="AR526" s="1"/>
      <c r="AS526" s="1"/>
      <c r="AT526" s="1"/>
      <c r="AV526" s="1"/>
      <c r="AW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L526" s="1"/>
      <c r="BM526" s="1"/>
      <c r="BN526" s="1"/>
      <c r="BO526" s="1"/>
      <c r="BP526" s="1"/>
      <c r="BR526" s="1"/>
      <c r="BS526" s="1"/>
      <c r="BU526" s="1"/>
      <c r="BV526" s="1"/>
      <c r="BW526" s="1"/>
      <c r="BX526" s="1"/>
      <c r="BY526" s="1"/>
      <c r="CA526" s="1"/>
      <c r="CB526" s="1"/>
      <c r="CC526" s="1"/>
      <c r="CD526" s="1"/>
      <c r="CE526" s="1"/>
      <c r="CG526" s="1"/>
      <c r="CH526" s="1"/>
      <c r="CI526" s="1"/>
      <c r="CJ526" s="1"/>
      <c r="CK526" s="1"/>
      <c r="CM526" s="1"/>
      <c r="CN526" s="1"/>
      <c r="CP526" s="1"/>
      <c r="CQ526" s="1"/>
      <c r="CR526" s="1"/>
      <c r="CS526" s="1"/>
      <c r="CT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R526" s="1"/>
      <c r="DS526" s="1"/>
      <c r="DT526" s="1"/>
      <c r="DU526" s="1"/>
      <c r="DV526" s="1"/>
      <c r="DW526" s="1"/>
    </row>
    <row r="527" spans="1:127">
      <c r="A527" s="3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V527" s="1"/>
      <c r="W527" s="10"/>
      <c r="X527" s="1"/>
      <c r="Z527" s="1"/>
      <c r="AA527" s="1"/>
      <c r="AB527" s="1"/>
      <c r="AD527" s="1"/>
      <c r="AE527" s="1"/>
      <c r="AF527" s="1"/>
      <c r="AH527" s="1"/>
      <c r="AI527" s="1"/>
      <c r="AJ527" s="1"/>
      <c r="AL527" s="1"/>
      <c r="AM527" s="1"/>
      <c r="AN527" s="1"/>
      <c r="AO527" s="1"/>
      <c r="AP527" s="1"/>
      <c r="AQ527" s="1"/>
      <c r="AR527" s="1"/>
      <c r="AS527" s="1"/>
      <c r="AT527" s="1"/>
      <c r="AV527" s="1"/>
      <c r="AW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L527" s="1"/>
      <c r="BM527" s="1"/>
      <c r="BN527" s="1"/>
      <c r="BO527" s="1"/>
      <c r="BP527" s="1"/>
      <c r="BR527" s="1"/>
      <c r="BS527" s="1"/>
      <c r="BU527" s="1"/>
      <c r="BV527" s="1"/>
      <c r="BW527" s="1"/>
      <c r="BX527" s="1"/>
      <c r="BY527" s="1"/>
      <c r="CA527" s="1"/>
      <c r="CB527" s="1"/>
      <c r="CC527" s="1"/>
      <c r="CD527" s="1"/>
      <c r="CE527" s="1"/>
      <c r="CG527" s="1"/>
      <c r="CH527" s="1"/>
      <c r="CI527" s="1"/>
      <c r="CJ527" s="1"/>
      <c r="CK527" s="1"/>
      <c r="CM527" s="1"/>
      <c r="CN527" s="1"/>
      <c r="CP527" s="1"/>
      <c r="CQ527" s="1"/>
      <c r="CR527" s="1"/>
      <c r="CS527" s="1"/>
      <c r="CT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R527" s="1"/>
      <c r="DS527" s="1"/>
      <c r="DT527" s="1"/>
      <c r="DU527" s="1"/>
      <c r="DV527" s="1"/>
      <c r="DW527" s="1"/>
    </row>
    <row r="528" spans="1:127">
      <c r="A528" s="3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V528" s="1"/>
      <c r="W528" s="10"/>
      <c r="X528" s="1"/>
      <c r="Z528" s="1"/>
      <c r="AA528" s="1"/>
      <c r="AB528" s="1"/>
      <c r="AD528" s="1"/>
      <c r="AE528" s="1"/>
      <c r="AF528" s="1"/>
      <c r="AH528" s="1"/>
      <c r="AI528" s="1"/>
      <c r="AJ528" s="1"/>
      <c r="AL528" s="1"/>
      <c r="AM528" s="1"/>
      <c r="AN528" s="1"/>
      <c r="AO528" s="1"/>
      <c r="AP528" s="1"/>
      <c r="AQ528" s="1"/>
      <c r="AR528" s="1"/>
      <c r="AS528" s="1"/>
      <c r="AT528" s="1"/>
      <c r="AV528" s="1"/>
      <c r="AW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L528" s="1"/>
      <c r="BM528" s="1"/>
      <c r="BN528" s="1"/>
      <c r="BO528" s="1"/>
      <c r="BP528" s="1"/>
      <c r="BR528" s="1"/>
      <c r="BS528" s="1"/>
      <c r="BU528" s="1"/>
      <c r="BV528" s="1"/>
      <c r="BW528" s="1"/>
      <c r="BX528" s="1"/>
      <c r="BY528" s="1"/>
      <c r="CA528" s="1"/>
      <c r="CB528" s="1"/>
      <c r="CC528" s="1"/>
      <c r="CD528" s="1"/>
      <c r="CE528" s="1"/>
      <c r="CG528" s="1"/>
      <c r="CH528" s="1"/>
      <c r="CI528" s="1"/>
      <c r="CJ528" s="1"/>
      <c r="CK528" s="1"/>
      <c r="CM528" s="1"/>
      <c r="CN528" s="1"/>
      <c r="CP528" s="1"/>
      <c r="CQ528" s="1"/>
      <c r="CR528" s="1"/>
      <c r="CS528" s="1"/>
      <c r="CT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R528" s="1"/>
      <c r="DS528" s="1"/>
      <c r="DT528" s="1"/>
      <c r="DU528" s="1"/>
      <c r="DV528" s="1"/>
      <c r="DW528" s="1"/>
    </row>
    <row r="529" spans="1:127">
      <c r="A529" s="3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V529" s="1"/>
      <c r="W529" s="10"/>
      <c r="X529" s="1"/>
      <c r="Z529" s="1"/>
      <c r="AA529" s="1"/>
      <c r="AB529" s="1"/>
      <c r="AD529" s="1"/>
      <c r="AE529" s="1"/>
      <c r="AF529" s="1"/>
      <c r="AH529" s="1"/>
      <c r="AI529" s="1"/>
      <c r="AJ529" s="1"/>
      <c r="AL529" s="1"/>
      <c r="AM529" s="1"/>
      <c r="AN529" s="1"/>
      <c r="AO529" s="1"/>
      <c r="AP529" s="1"/>
      <c r="AQ529" s="1"/>
      <c r="AR529" s="1"/>
      <c r="AS529" s="1"/>
      <c r="AT529" s="1"/>
      <c r="AV529" s="1"/>
      <c r="AW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L529" s="1"/>
      <c r="BM529" s="1"/>
      <c r="BN529" s="1"/>
      <c r="BO529" s="1"/>
      <c r="BP529" s="1"/>
      <c r="BR529" s="1"/>
      <c r="BS529" s="1"/>
      <c r="BU529" s="1"/>
      <c r="BV529" s="1"/>
      <c r="BW529" s="1"/>
      <c r="BX529" s="1"/>
      <c r="BY529" s="1"/>
      <c r="CA529" s="1"/>
      <c r="CB529" s="1"/>
      <c r="CC529" s="1"/>
      <c r="CD529" s="1"/>
      <c r="CE529" s="1"/>
      <c r="CG529" s="1"/>
      <c r="CH529" s="1"/>
      <c r="CI529" s="1"/>
      <c r="CJ529" s="1"/>
      <c r="CK529" s="1"/>
      <c r="CM529" s="1"/>
      <c r="CN529" s="1"/>
      <c r="CP529" s="1"/>
      <c r="CQ529" s="1"/>
      <c r="CR529" s="1"/>
      <c r="CS529" s="1"/>
      <c r="CT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R529" s="1"/>
      <c r="DS529" s="1"/>
      <c r="DT529" s="1"/>
      <c r="DU529" s="1"/>
      <c r="DV529" s="1"/>
      <c r="DW529" s="1"/>
    </row>
    <row r="530" spans="1:127">
      <c r="A530" s="3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V530" s="1"/>
      <c r="W530" s="10"/>
      <c r="X530" s="1"/>
      <c r="Z530" s="1"/>
      <c r="AA530" s="1"/>
      <c r="AB530" s="1"/>
      <c r="AD530" s="1"/>
      <c r="AE530" s="1"/>
      <c r="AF530" s="1"/>
      <c r="AH530" s="1"/>
      <c r="AI530" s="1"/>
      <c r="AJ530" s="1"/>
      <c r="AL530" s="1"/>
      <c r="AM530" s="1"/>
      <c r="AN530" s="1"/>
      <c r="AO530" s="1"/>
      <c r="AP530" s="1"/>
      <c r="AQ530" s="1"/>
      <c r="AR530" s="1"/>
      <c r="AS530" s="1"/>
      <c r="AT530" s="1"/>
      <c r="AV530" s="1"/>
      <c r="AW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L530" s="1"/>
      <c r="BM530" s="1"/>
      <c r="BN530" s="1"/>
      <c r="BO530" s="1"/>
      <c r="BP530" s="1"/>
      <c r="BR530" s="1"/>
      <c r="BS530" s="1"/>
      <c r="BU530" s="1"/>
      <c r="BV530" s="1"/>
      <c r="BW530" s="1"/>
      <c r="BX530" s="1"/>
      <c r="BY530" s="1"/>
      <c r="CA530" s="1"/>
      <c r="CB530" s="1"/>
      <c r="CC530" s="1"/>
      <c r="CD530" s="1"/>
      <c r="CE530" s="1"/>
      <c r="CG530" s="1"/>
      <c r="CH530" s="1"/>
      <c r="CI530" s="1"/>
      <c r="CJ530" s="1"/>
      <c r="CK530" s="1"/>
      <c r="CM530" s="1"/>
      <c r="CN530" s="1"/>
      <c r="CP530" s="1"/>
      <c r="CQ530" s="1"/>
      <c r="CR530" s="1"/>
      <c r="CS530" s="1"/>
      <c r="CT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R530" s="1"/>
      <c r="DS530" s="1"/>
      <c r="DT530" s="1"/>
      <c r="DU530" s="1"/>
      <c r="DV530" s="1"/>
      <c r="DW530" s="1"/>
    </row>
    <row r="531" spans="1:127">
      <c r="A531" s="3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V531" s="1"/>
      <c r="W531" s="10"/>
      <c r="X531" s="1"/>
      <c r="Z531" s="1"/>
      <c r="AA531" s="1"/>
      <c r="AB531" s="1"/>
      <c r="AD531" s="1"/>
      <c r="AE531" s="1"/>
      <c r="AF531" s="1"/>
      <c r="AH531" s="1"/>
      <c r="AI531" s="1"/>
      <c r="AJ531" s="1"/>
      <c r="AL531" s="1"/>
      <c r="AM531" s="1"/>
      <c r="AN531" s="1"/>
      <c r="AO531" s="1"/>
      <c r="AP531" s="1"/>
      <c r="AQ531" s="1"/>
      <c r="AR531" s="1"/>
      <c r="AS531" s="1"/>
      <c r="AT531" s="1"/>
      <c r="AV531" s="1"/>
      <c r="AW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L531" s="1"/>
      <c r="BM531" s="1"/>
      <c r="BN531" s="1"/>
      <c r="BO531" s="1"/>
      <c r="BP531" s="1"/>
      <c r="BR531" s="1"/>
      <c r="BS531" s="1"/>
      <c r="BU531" s="1"/>
      <c r="BV531" s="1"/>
      <c r="BW531" s="1"/>
      <c r="BX531" s="1"/>
      <c r="BY531" s="1"/>
      <c r="CA531" s="1"/>
      <c r="CB531" s="1"/>
      <c r="CC531" s="1"/>
      <c r="CD531" s="1"/>
      <c r="CE531" s="1"/>
      <c r="CG531" s="1"/>
      <c r="CH531" s="1"/>
      <c r="CI531" s="1"/>
      <c r="CJ531" s="1"/>
      <c r="CK531" s="1"/>
      <c r="CM531" s="1"/>
      <c r="CN531" s="1"/>
      <c r="CP531" s="1"/>
      <c r="CQ531" s="1"/>
      <c r="CR531" s="1"/>
      <c r="CS531" s="1"/>
      <c r="CT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R531" s="1"/>
      <c r="DS531" s="1"/>
      <c r="DT531" s="1"/>
      <c r="DU531" s="1"/>
      <c r="DV531" s="1"/>
      <c r="DW531" s="1"/>
    </row>
    <row r="532" spans="1:127">
      <c r="A532" s="3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V532" s="1"/>
      <c r="W532" s="10"/>
      <c r="X532" s="1"/>
      <c r="Z532" s="1"/>
      <c r="AA532" s="1"/>
      <c r="AB532" s="1"/>
      <c r="AD532" s="1"/>
      <c r="AE532" s="1"/>
      <c r="AF532" s="1"/>
      <c r="AH532" s="1"/>
      <c r="AI532" s="1"/>
      <c r="AJ532" s="1"/>
      <c r="AL532" s="1"/>
      <c r="AM532" s="1"/>
      <c r="AN532" s="1"/>
      <c r="AO532" s="1"/>
      <c r="AP532" s="1"/>
      <c r="AQ532" s="1"/>
      <c r="AR532" s="1"/>
      <c r="AS532" s="1"/>
      <c r="AT532" s="1"/>
      <c r="AV532" s="1"/>
      <c r="AW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L532" s="1"/>
      <c r="BM532" s="1"/>
      <c r="BN532" s="1"/>
      <c r="BO532" s="1"/>
      <c r="BP532" s="1"/>
      <c r="BR532" s="1"/>
      <c r="BS532" s="1"/>
      <c r="BU532" s="1"/>
      <c r="BV532" s="1"/>
      <c r="BW532" s="1"/>
      <c r="BX532" s="1"/>
      <c r="BY532" s="1"/>
      <c r="CA532" s="1"/>
      <c r="CB532" s="1"/>
      <c r="CC532" s="1"/>
      <c r="CD532" s="1"/>
      <c r="CE532" s="1"/>
      <c r="CG532" s="1"/>
      <c r="CH532" s="1"/>
      <c r="CI532" s="1"/>
      <c r="CJ532" s="1"/>
      <c r="CK532" s="1"/>
      <c r="CM532" s="1"/>
      <c r="CN532" s="1"/>
      <c r="CP532" s="1"/>
      <c r="CQ532" s="1"/>
      <c r="CR532" s="1"/>
      <c r="CS532" s="1"/>
      <c r="CT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R532" s="1"/>
      <c r="DS532" s="1"/>
      <c r="DT532" s="1"/>
      <c r="DU532" s="1"/>
      <c r="DV532" s="1"/>
      <c r="DW532" s="1"/>
    </row>
    <row r="533" spans="1:127">
      <c r="A533" s="3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V533" s="1"/>
      <c r="W533" s="10"/>
      <c r="X533" s="1"/>
      <c r="Z533" s="1"/>
      <c r="AA533" s="1"/>
      <c r="AB533" s="1"/>
      <c r="AD533" s="1"/>
      <c r="AE533" s="1"/>
      <c r="AF533" s="1"/>
      <c r="AH533" s="1"/>
      <c r="AI533" s="1"/>
      <c r="AJ533" s="1"/>
      <c r="AL533" s="1"/>
      <c r="AM533" s="1"/>
      <c r="AN533" s="1"/>
      <c r="AO533" s="1"/>
      <c r="AP533" s="1"/>
      <c r="AQ533" s="1"/>
      <c r="AR533" s="1"/>
      <c r="AS533" s="1"/>
      <c r="AT533" s="1"/>
      <c r="AV533" s="1"/>
      <c r="AW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L533" s="1"/>
      <c r="BM533" s="1"/>
      <c r="BN533" s="1"/>
      <c r="BO533" s="1"/>
      <c r="BP533" s="1"/>
      <c r="BR533" s="1"/>
      <c r="BS533" s="1"/>
      <c r="BU533" s="1"/>
      <c r="BV533" s="1"/>
      <c r="BW533" s="1"/>
      <c r="BX533" s="1"/>
      <c r="BY533" s="1"/>
      <c r="CA533" s="1"/>
      <c r="CB533" s="1"/>
      <c r="CC533" s="1"/>
      <c r="CD533" s="1"/>
      <c r="CE533" s="1"/>
      <c r="CG533" s="1"/>
      <c r="CH533" s="1"/>
      <c r="CI533" s="1"/>
      <c r="CJ533" s="1"/>
      <c r="CK533" s="1"/>
      <c r="CM533" s="1"/>
      <c r="CN533" s="1"/>
      <c r="CP533" s="1"/>
      <c r="CQ533" s="1"/>
      <c r="CR533" s="1"/>
      <c r="CS533" s="1"/>
      <c r="CT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R533" s="1"/>
      <c r="DS533" s="1"/>
      <c r="DT533" s="1"/>
      <c r="DU533" s="1"/>
      <c r="DV533" s="1"/>
      <c r="DW533" s="1"/>
    </row>
    <row r="534" spans="1:127">
      <c r="A534" s="3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V534" s="1"/>
      <c r="W534" s="10"/>
      <c r="X534" s="1"/>
      <c r="Z534" s="1"/>
      <c r="AA534" s="1"/>
      <c r="AB534" s="1"/>
      <c r="AD534" s="1"/>
      <c r="AE534" s="1"/>
      <c r="AF534" s="1"/>
      <c r="AH534" s="1"/>
      <c r="AI534" s="1"/>
      <c r="AJ534" s="1"/>
      <c r="AL534" s="1"/>
      <c r="AM534" s="1"/>
      <c r="AN534" s="1"/>
      <c r="AO534" s="1"/>
      <c r="AP534" s="1"/>
      <c r="AQ534" s="1"/>
      <c r="AR534" s="1"/>
      <c r="AS534" s="1"/>
      <c r="AT534" s="1"/>
      <c r="AV534" s="1"/>
      <c r="AW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L534" s="1"/>
      <c r="BM534" s="1"/>
      <c r="BN534" s="1"/>
      <c r="BO534" s="1"/>
      <c r="BP534" s="1"/>
      <c r="BR534" s="1"/>
      <c r="BS534" s="1"/>
      <c r="BU534" s="1"/>
      <c r="BV534" s="1"/>
      <c r="BW534" s="1"/>
      <c r="BX534" s="1"/>
      <c r="BY534" s="1"/>
      <c r="CA534" s="1"/>
      <c r="CB534" s="1"/>
      <c r="CC534" s="1"/>
      <c r="CD534" s="1"/>
      <c r="CE534" s="1"/>
      <c r="CG534" s="1"/>
      <c r="CH534" s="1"/>
      <c r="CI534" s="1"/>
      <c r="CJ534" s="1"/>
      <c r="CK534" s="1"/>
      <c r="CM534" s="1"/>
      <c r="CN534" s="1"/>
      <c r="CP534" s="1"/>
      <c r="CQ534" s="1"/>
      <c r="CR534" s="1"/>
      <c r="CS534" s="1"/>
      <c r="CT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R534" s="1"/>
      <c r="DS534" s="1"/>
      <c r="DT534" s="1"/>
      <c r="DU534" s="1"/>
      <c r="DV534" s="1"/>
      <c r="DW534" s="1"/>
    </row>
    <row r="535" spans="1:127">
      <c r="A535" s="3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V535" s="1"/>
      <c r="W535" s="10"/>
      <c r="X535" s="1"/>
      <c r="Z535" s="1"/>
      <c r="AA535" s="1"/>
      <c r="AB535" s="1"/>
      <c r="AD535" s="1"/>
      <c r="AE535" s="1"/>
      <c r="AF535" s="1"/>
      <c r="AH535" s="1"/>
      <c r="AI535" s="1"/>
      <c r="AJ535" s="1"/>
      <c r="AL535" s="1"/>
      <c r="AM535" s="1"/>
      <c r="AN535" s="1"/>
      <c r="AO535" s="1"/>
      <c r="AP535" s="1"/>
      <c r="AQ535" s="1"/>
      <c r="AR535" s="1"/>
      <c r="AS535" s="1"/>
      <c r="AT535" s="1"/>
      <c r="AV535" s="1"/>
      <c r="AW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L535" s="1"/>
      <c r="BM535" s="1"/>
      <c r="BN535" s="1"/>
      <c r="BO535" s="1"/>
      <c r="BP535" s="1"/>
      <c r="BR535" s="1"/>
      <c r="BS535" s="1"/>
      <c r="BU535" s="1"/>
      <c r="BV535" s="1"/>
      <c r="BW535" s="1"/>
      <c r="BX535" s="1"/>
      <c r="BY535" s="1"/>
      <c r="CA535" s="1"/>
      <c r="CB535" s="1"/>
      <c r="CC535" s="1"/>
      <c r="CD535" s="1"/>
      <c r="CE535" s="1"/>
      <c r="CG535" s="1"/>
      <c r="CH535" s="1"/>
      <c r="CI535" s="1"/>
      <c r="CJ535" s="1"/>
      <c r="CK535" s="1"/>
      <c r="CM535" s="1"/>
      <c r="CN535" s="1"/>
      <c r="CP535" s="1"/>
      <c r="CQ535" s="1"/>
      <c r="CR535" s="1"/>
      <c r="CS535" s="1"/>
      <c r="CT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R535" s="1"/>
      <c r="DS535" s="1"/>
      <c r="DT535" s="1"/>
      <c r="DU535" s="1"/>
      <c r="DV535" s="1"/>
      <c r="DW535" s="1"/>
    </row>
    <row r="536" spans="1:127">
      <c r="A536" s="3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V536" s="1"/>
      <c r="W536" s="10"/>
      <c r="X536" s="1"/>
      <c r="Z536" s="1"/>
      <c r="AA536" s="1"/>
      <c r="AB536" s="1"/>
      <c r="AD536" s="1"/>
      <c r="AE536" s="1"/>
      <c r="AF536" s="1"/>
      <c r="AH536" s="1"/>
      <c r="AI536" s="1"/>
      <c r="AJ536" s="1"/>
      <c r="AL536" s="1"/>
      <c r="AM536" s="1"/>
      <c r="AN536" s="1"/>
      <c r="AO536" s="1"/>
      <c r="AP536" s="1"/>
      <c r="AQ536" s="1"/>
      <c r="AR536" s="1"/>
      <c r="AS536" s="1"/>
      <c r="AT536" s="1"/>
      <c r="AV536" s="1"/>
      <c r="AW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L536" s="1"/>
      <c r="BM536" s="1"/>
      <c r="BN536" s="1"/>
      <c r="BO536" s="1"/>
      <c r="BP536" s="1"/>
      <c r="BR536" s="1"/>
      <c r="BS536" s="1"/>
      <c r="BU536" s="1"/>
      <c r="BV536" s="1"/>
      <c r="BW536" s="1"/>
      <c r="BX536" s="1"/>
      <c r="BY536" s="1"/>
      <c r="CA536" s="1"/>
      <c r="CB536" s="1"/>
      <c r="CC536" s="1"/>
      <c r="CD536" s="1"/>
      <c r="CE536" s="1"/>
      <c r="CG536" s="1"/>
      <c r="CH536" s="1"/>
      <c r="CI536" s="1"/>
      <c r="CJ536" s="1"/>
      <c r="CK536" s="1"/>
      <c r="CM536" s="1"/>
      <c r="CN536" s="1"/>
      <c r="CP536" s="1"/>
      <c r="CQ536" s="1"/>
      <c r="CR536" s="1"/>
      <c r="CS536" s="1"/>
      <c r="CT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R536" s="1"/>
      <c r="DS536" s="1"/>
      <c r="DT536" s="1"/>
      <c r="DU536" s="1"/>
      <c r="DV536" s="1"/>
      <c r="DW536" s="1"/>
    </row>
    <row r="537" spans="1:127">
      <c r="A537" s="3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V537" s="1"/>
      <c r="W537" s="10"/>
      <c r="X537" s="1"/>
      <c r="Z537" s="1"/>
      <c r="AA537" s="1"/>
      <c r="AB537" s="1"/>
      <c r="AD537" s="1"/>
      <c r="AE537" s="1"/>
      <c r="AF537" s="1"/>
      <c r="AH537" s="1"/>
      <c r="AI537" s="1"/>
      <c r="AJ537" s="1"/>
      <c r="AL537" s="1"/>
      <c r="AM537" s="1"/>
      <c r="AN537" s="1"/>
      <c r="AO537" s="1"/>
      <c r="AP537" s="1"/>
      <c r="AQ537" s="1"/>
      <c r="AR537" s="1"/>
      <c r="AS537" s="1"/>
      <c r="AT537" s="1"/>
      <c r="AV537" s="1"/>
      <c r="AW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L537" s="1"/>
      <c r="BM537" s="1"/>
      <c r="BN537" s="1"/>
      <c r="BO537" s="1"/>
      <c r="BP537" s="1"/>
      <c r="BR537" s="1"/>
      <c r="BS537" s="1"/>
      <c r="BU537" s="1"/>
      <c r="BV537" s="1"/>
      <c r="BW537" s="1"/>
      <c r="BX537" s="1"/>
      <c r="BY537" s="1"/>
      <c r="CA537" s="1"/>
      <c r="CB537" s="1"/>
      <c r="CC537" s="1"/>
      <c r="CD537" s="1"/>
      <c r="CE537" s="1"/>
      <c r="CG537" s="1"/>
      <c r="CH537" s="1"/>
      <c r="CI537" s="1"/>
      <c r="CJ537" s="1"/>
      <c r="CK537" s="1"/>
      <c r="CM537" s="1"/>
      <c r="CN537" s="1"/>
      <c r="CP537" s="1"/>
      <c r="CQ537" s="1"/>
      <c r="CR537" s="1"/>
      <c r="CS537" s="1"/>
      <c r="CT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R537" s="1"/>
      <c r="DS537" s="1"/>
      <c r="DT537" s="1"/>
      <c r="DU537" s="1"/>
      <c r="DV537" s="1"/>
      <c r="DW537" s="1"/>
    </row>
    <row r="538" spans="1:127">
      <c r="A538" s="3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V538" s="1"/>
      <c r="W538" s="10"/>
      <c r="X538" s="1"/>
      <c r="Z538" s="1"/>
      <c r="AA538" s="1"/>
      <c r="AB538" s="1"/>
      <c r="AD538" s="1"/>
      <c r="AE538" s="1"/>
      <c r="AF538" s="1"/>
      <c r="AH538" s="1"/>
      <c r="AI538" s="1"/>
      <c r="AJ538" s="1"/>
      <c r="AL538" s="1"/>
      <c r="AM538" s="1"/>
      <c r="AN538" s="1"/>
      <c r="AO538" s="1"/>
      <c r="AP538" s="1"/>
      <c r="AQ538" s="1"/>
      <c r="AR538" s="1"/>
      <c r="AS538" s="1"/>
      <c r="AT538" s="1"/>
      <c r="AV538" s="1"/>
      <c r="AW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L538" s="1"/>
      <c r="BM538" s="1"/>
      <c r="BN538" s="1"/>
      <c r="BO538" s="1"/>
      <c r="BP538" s="1"/>
      <c r="BR538" s="1"/>
      <c r="BS538" s="1"/>
      <c r="BU538" s="1"/>
      <c r="BV538" s="1"/>
      <c r="BW538" s="1"/>
      <c r="BX538" s="1"/>
      <c r="BY538" s="1"/>
      <c r="CA538" s="1"/>
      <c r="CB538" s="1"/>
      <c r="CC538" s="1"/>
      <c r="CD538" s="1"/>
      <c r="CE538" s="1"/>
      <c r="CG538" s="1"/>
      <c r="CH538" s="1"/>
      <c r="CI538" s="1"/>
      <c r="CJ538" s="1"/>
      <c r="CK538" s="1"/>
      <c r="CM538" s="1"/>
      <c r="CN538" s="1"/>
      <c r="CP538" s="1"/>
      <c r="CQ538" s="1"/>
      <c r="CR538" s="1"/>
      <c r="CS538" s="1"/>
      <c r="CT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R538" s="1"/>
      <c r="DS538" s="1"/>
      <c r="DT538" s="1"/>
      <c r="DU538" s="1"/>
      <c r="DV538" s="1"/>
      <c r="DW538" s="1"/>
    </row>
    <row r="539" spans="1:127">
      <c r="A539" s="3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V539" s="1"/>
      <c r="W539" s="10"/>
      <c r="X539" s="1"/>
      <c r="Z539" s="1"/>
      <c r="AA539" s="1"/>
      <c r="AB539" s="1"/>
      <c r="AD539" s="1"/>
      <c r="AE539" s="1"/>
      <c r="AF539" s="1"/>
      <c r="AH539" s="1"/>
      <c r="AI539" s="1"/>
      <c r="AJ539" s="1"/>
      <c r="AL539" s="1"/>
      <c r="AM539" s="1"/>
      <c r="AN539" s="1"/>
      <c r="AO539" s="1"/>
      <c r="AP539" s="1"/>
      <c r="AQ539" s="1"/>
      <c r="AR539" s="1"/>
      <c r="AS539" s="1"/>
      <c r="AT539" s="1"/>
      <c r="AV539" s="1"/>
      <c r="AW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L539" s="1"/>
      <c r="BM539" s="1"/>
      <c r="BN539" s="1"/>
      <c r="BO539" s="1"/>
      <c r="BP539" s="1"/>
      <c r="BR539" s="1"/>
      <c r="BS539" s="1"/>
      <c r="BU539" s="1"/>
      <c r="BV539" s="1"/>
      <c r="BW539" s="1"/>
      <c r="BX539" s="1"/>
      <c r="BY539" s="1"/>
      <c r="CA539" s="1"/>
      <c r="CB539" s="1"/>
      <c r="CC539" s="1"/>
      <c r="CD539" s="1"/>
      <c r="CE539" s="1"/>
      <c r="CG539" s="1"/>
      <c r="CH539" s="1"/>
      <c r="CI539" s="1"/>
      <c r="CJ539" s="1"/>
      <c r="CK539" s="1"/>
      <c r="CM539" s="1"/>
      <c r="CN539" s="1"/>
      <c r="CP539" s="1"/>
      <c r="CQ539" s="1"/>
      <c r="CR539" s="1"/>
      <c r="CS539" s="1"/>
      <c r="CT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R539" s="1"/>
      <c r="DS539" s="1"/>
      <c r="DT539" s="1"/>
      <c r="DU539" s="1"/>
      <c r="DV539" s="1"/>
      <c r="DW539" s="1"/>
    </row>
    <row r="540" spans="1:127">
      <c r="A540" s="3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V540" s="1"/>
      <c r="W540" s="10"/>
      <c r="X540" s="1"/>
      <c r="Z540" s="1"/>
      <c r="AA540" s="1"/>
      <c r="AB540" s="1"/>
      <c r="AD540" s="1"/>
      <c r="AE540" s="1"/>
      <c r="AF540" s="1"/>
      <c r="AH540" s="1"/>
      <c r="AI540" s="1"/>
      <c r="AJ540" s="1"/>
      <c r="AL540" s="1"/>
      <c r="AM540" s="1"/>
      <c r="AN540" s="1"/>
      <c r="AO540" s="1"/>
      <c r="AP540" s="1"/>
      <c r="AQ540" s="1"/>
      <c r="AR540" s="1"/>
      <c r="AS540" s="1"/>
      <c r="AT540" s="1"/>
      <c r="AV540" s="1"/>
      <c r="AW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L540" s="1"/>
      <c r="BM540" s="1"/>
      <c r="BN540" s="1"/>
      <c r="BO540" s="1"/>
      <c r="BP540" s="1"/>
      <c r="BR540" s="1"/>
      <c r="BS540" s="1"/>
      <c r="BU540" s="1"/>
      <c r="BV540" s="1"/>
      <c r="BW540" s="1"/>
      <c r="BX540" s="1"/>
      <c r="BY540" s="1"/>
      <c r="CA540" s="1"/>
      <c r="CB540" s="1"/>
      <c r="CC540" s="1"/>
      <c r="CD540" s="1"/>
      <c r="CE540" s="1"/>
      <c r="CG540" s="1"/>
      <c r="CH540" s="1"/>
      <c r="CI540" s="1"/>
      <c r="CJ540" s="1"/>
      <c r="CK540" s="1"/>
      <c r="CM540" s="1"/>
      <c r="CN540" s="1"/>
      <c r="CP540" s="1"/>
      <c r="CQ540" s="1"/>
      <c r="CR540" s="1"/>
      <c r="CS540" s="1"/>
      <c r="CT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R540" s="1"/>
      <c r="DS540" s="1"/>
      <c r="DT540" s="1"/>
      <c r="DU540" s="1"/>
      <c r="DV540" s="1"/>
      <c r="DW540" s="1"/>
    </row>
    <row r="541" spans="1:127">
      <c r="A541" s="3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V541" s="1"/>
      <c r="W541" s="10"/>
      <c r="X541" s="1"/>
      <c r="Z541" s="1"/>
      <c r="AA541" s="1"/>
      <c r="AB541" s="1"/>
      <c r="AD541" s="1"/>
      <c r="AE541" s="1"/>
      <c r="AF541" s="1"/>
      <c r="AH541" s="1"/>
      <c r="AI541" s="1"/>
      <c r="AJ541" s="1"/>
      <c r="AL541" s="1"/>
      <c r="AM541" s="1"/>
      <c r="AN541" s="1"/>
      <c r="AO541" s="1"/>
      <c r="AP541" s="1"/>
      <c r="AQ541" s="1"/>
      <c r="AR541" s="1"/>
      <c r="AS541" s="1"/>
      <c r="AT541" s="1"/>
      <c r="AV541" s="1"/>
      <c r="AW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L541" s="1"/>
      <c r="BM541" s="1"/>
      <c r="BN541" s="1"/>
      <c r="BO541" s="1"/>
      <c r="BP541" s="1"/>
      <c r="BR541" s="1"/>
      <c r="BS541" s="1"/>
      <c r="BU541" s="1"/>
      <c r="BV541" s="1"/>
      <c r="BW541" s="1"/>
      <c r="BX541" s="1"/>
      <c r="BY541" s="1"/>
      <c r="CA541" s="1"/>
      <c r="CB541" s="1"/>
      <c r="CC541" s="1"/>
      <c r="CD541" s="1"/>
      <c r="CE541" s="1"/>
      <c r="CG541" s="1"/>
      <c r="CH541" s="1"/>
      <c r="CI541" s="1"/>
      <c r="CJ541" s="1"/>
      <c r="CK541" s="1"/>
      <c r="CM541" s="1"/>
      <c r="CN541" s="1"/>
      <c r="CP541" s="1"/>
      <c r="CQ541" s="1"/>
      <c r="CR541" s="1"/>
      <c r="CS541" s="1"/>
      <c r="CT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R541" s="1"/>
      <c r="DS541" s="1"/>
      <c r="DT541" s="1"/>
      <c r="DU541" s="1"/>
      <c r="DV541" s="1"/>
      <c r="DW541" s="1"/>
    </row>
    <row r="542" spans="1:127">
      <c r="A542" s="3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V542" s="1"/>
      <c r="W542" s="10"/>
      <c r="X542" s="1"/>
      <c r="Z542" s="1"/>
      <c r="AA542" s="1"/>
      <c r="AB542" s="1"/>
      <c r="AD542" s="1"/>
      <c r="AE542" s="1"/>
      <c r="AF542" s="1"/>
      <c r="AH542" s="1"/>
      <c r="AI542" s="1"/>
      <c r="AJ542" s="1"/>
      <c r="AL542" s="1"/>
      <c r="AM542" s="1"/>
      <c r="AN542" s="1"/>
      <c r="AO542" s="1"/>
      <c r="AP542" s="1"/>
      <c r="AQ542" s="1"/>
      <c r="AR542" s="1"/>
      <c r="AS542" s="1"/>
      <c r="AT542" s="1"/>
      <c r="AV542" s="1"/>
      <c r="AW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L542" s="1"/>
      <c r="BM542" s="1"/>
      <c r="BN542" s="1"/>
      <c r="BO542" s="1"/>
      <c r="BP542" s="1"/>
      <c r="BR542" s="1"/>
      <c r="BS542" s="1"/>
      <c r="BU542" s="1"/>
      <c r="BV542" s="1"/>
      <c r="BW542" s="1"/>
      <c r="BX542" s="1"/>
      <c r="BY542" s="1"/>
      <c r="CA542" s="1"/>
      <c r="CB542" s="1"/>
      <c r="CC542" s="1"/>
      <c r="CD542" s="1"/>
      <c r="CE542" s="1"/>
      <c r="CG542" s="1"/>
      <c r="CH542" s="1"/>
      <c r="CI542" s="1"/>
      <c r="CJ542" s="1"/>
      <c r="CK542" s="1"/>
      <c r="CM542" s="1"/>
      <c r="CN542" s="1"/>
      <c r="CP542" s="1"/>
      <c r="CQ542" s="1"/>
      <c r="CR542" s="1"/>
      <c r="CS542" s="1"/>
      <c r="CT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R542" s="1"/>
      <c r="DS542" s="1"/>
      <c r="DT542" s="1"/>
      <c r="DU542" s="1"/>
      <c r="DV542" s="1"/>
      <c r="DW542" s="1"/>
    </row>
    <row r="543" spans="1:127">
      <c r="A543" s="3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V543" s="1"/>
      <c r="W543" s="10"/>
      <c r="X543" s="1"/>
      <c r="Z543" s="1"/>
      <c r="AA543" s="1"/>
      <c r="AB543" s="1"/>
      <c r="AD543" s="1"/>
      <c r="AE543" s="1"/>
      <c r="AF543" s="1"/>
      <c r="AH543" s="1"/>
      <c r="AI543" s="1"/>
      <c r="AJ543" s="1"/>
      <c r="AL543" s="1"/>
      <c r="AM543" s="1"/>
      <c r="AN543" s="1"/>
      <c r="AO543" s="1"/>
      <c r="AP543" s="1"/>
      <c r="AQ543" s="1"/>
      <c r="AR543" s="1"/>
      <c r="AS543" s="1"/>
      <c r="AT543" s="1"/>
      <c r="AV543" s="1"/>
      <c r="AW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L543" s="1"/>
      <c r="BM543" s="1"/>
      <c r="BN543" s="1"/>
      <c r="BO543" s="1"/>
      <c r="BP543" s="1"/>
      <c r="BR543" s="1"/>
      <c r="BS543" s="1"/>
      <c r="BU543" s="1"/>
      <c r="BV543" s="1"/>
      <c r="BW543" s="1"/>
      <c r="BX543" s="1"/>
      <c r="BY543" s="1"/>
      <c r="CA543" s="1"/>
      <c r="CB543" s="1"/>
      <c r="CC543" s="1"/>
      <c r="CD543" s="1"/>
      <c r="CE543" s="1"/>
      <c r="CG543" s="1"/>
      <c r="CH543" s="1"/>
      <c r="CI543" s="1"/>
      <c r="CJ543" s="1"/>
      <c r="CK543" s="1"/>
      <c r="CM543" s="1"/>
      <c r="CN543" s="1"/>
      <c r="CP543" s="1"/>
      <c r="CQ543" s="1"/>
      <c r="CR543" s="1"/>
      <c r="CS543" s="1"/>
      <c r="CT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R543" s="1"/>
      <c r="DS543" s="1"/>
      <c r="DT543" s="1"/>
      <c r="DU543" s="1"/>
      <c r="DV543" s="1"/>
      <c r="DW543" s="1"/>
    </row>
    <row r="544" spans="1:127">
      <c r="A544" s="3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V544" s="1"/>
      <c r="W544" s="10"/>
      <c r="X544" s="1"/>
      <c r="Z544" s="1"/>
      <c r="AA544" s="1"/>
      <c r="AB544" s="1"/>
      <c r="AD544" s="1"/>
      <c r="AE544" s="1"/>
      <c r="AF544" s="1"/>
      <c r="AH544" s="1"/>
      <c r="AI544" s="1"/>
      <c r="AJ544" s="1"/>
      <c r="AL544" s="1"/>
      <c r="AM544" s="1"/>
      <c r="AN544" s="1"/>
      <c r="AO544" s="1"/>
      <c r="AP544" s="1"/>
      <c r="AQ544" s="1"/>
      <c r="AR544" s="1"/>
      <c r="AS544" s="1"/>
      <c r="AT544" s="1"/>
      <c r="AV544" s="1"/>
      <c r="AW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L544" s="1"/>
      <c r="BM544" s="1"/>
      <c r="BN544" s="1"/>
      <c r="BO544" s="1"/>
      <c r="BP544" s="1"/>
      <c r="BR544" s="1"/>
      <c r="BS544" s="1"/>
      <c r="BU544" s="1"/>
      <c r="BV544" s="1"/>
      <c r="BW544" s="1"/>
      <c r="BX544" s="1"/>
      <c r="BY544" s="1"/>
      <c r="CA544" s="1"/>
      <c r="CB544" s="1"/>
      <c r="CC544" s="1"/>
      <c r="CD544" s="1"/>
      <c r="CE544" s="1"/>
      <c r="CG544" s="1"/>
      <c r="CH544" s="1"/>
      <c r="CI544" s="1"/>
      <c r="CJ544" s="1"/>
      <c r="CK544" s="1"/>
      <c r="CM544" s="1"/>
      <c r="CN544" s="1"/>
      <c r="CP544" s="1"/>
      <c r="CQ544" s="1"/>
      <c r="CR544" s="1"/>
      <c r="CS544" s="1"/>
      <c r="CT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R544" s="1"/>
      <c r="DS544" s="1"/>
      <c r="DT544" s="1"/>
      <c r="DU544" s="1"/>
      <c r="DV544" s="1"/>
      <c r="DW544" s="1"/>
    </row>
    <row r="545" spans="1:127">
      <c r="A545" s="3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V545" s="1"/>
      <c r="W545" s="10"/>
      <c r="X545" s="1"/>
      <c r="Z545" s="1"/>
      <c r="AA545" s="1"/>
      <c r="AB545" s="1"/>
      <c r="AD545" s="1"/>
      <c r="AE545" s="1"/>
      <c r="AF545" s="1"/>
      <c r="AH545" s="1"/>
      <c r="AI545" s="1"/>
      <c r="AJ545" s="1"/>
      <c r="AL545" s="1"/>
      <c r="AM545" s="1"/>
      <c r="AN545" s="1"/>
      <c r="AO545" s="1"/>
      <c r="AP545" s="1"/>
      <c r="AQ545" s="1"/>
      <c r="AR545" s="1"/>
      <c r="AS545" s="1"/>
      <c r="AT545" s="1"/>
      <c r="AV545" s="1"/>
      <c r="AW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L545" s="1"/>
      <c r="BM545" s="1"/>
      <c r="BN545" s="1"/>
      <c r="BO545" s="1"/>
      <c r="BP545" s="1"/>
      <c r="BR545" s="1"/>
      <c r="BS545" s="1"/>
      <c r="BU545" s="1"/>
      <c r="BV545" s="1"/>
      <c r="BW545" s="1"/>
      <c r="BX545" s="1"/>
      <c r="BY545" s="1"/>
      <c r="CA545" s="1"/>
      <c r="CB545" s="1"/>
      <c r="CC545" s="1"/>
      <c r="CD545" s="1"/>
      <c r="CE545" s="1"/>
      <c r="CG545" s="1"/>
      <c r="CH545" s="1"/>
      <c r="CI545" s="1"/>
      <c r="CJ545" s="1"/>
      <c r="CK545" s="1"/>
      <c r="CM545" s="1"/>
      <c r="CN545" s="1"/>
      <c r="CP545" s="1"/>
      <c r="CQ545" s="1"/>
      <c r="CR545" s="1"/>
      <c r="CS545" s="1"/>
      <c r="CT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R545" s="1"/>
      <c r="DS545" s="1"/>
      <c r="DT545" s="1"/>
      <c r="DU545" s="1"/>
      <c r="DV545" s="1"/>
      <c r="DW545" s="1"/>
    </row>
    <row r="546" spans="1:127">
      <c r="A546" s="3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V546" s="1"/>
      <c r="W546" s="10"/>
      <c r="X546" s="1"/>
      <c r="Z546" s="1"/>
      <c r="AA546" s="1"/>
      <c r="AB546" s="1"/>
      <c r="AD546" s="1"/>
      <c r="AE546" s="1"/>
      <c r="AF546" s="1"/>
      <c r="AH546" s="1"/>
      <c r="AI546" s="1"/>
      <c r="AJ546" s="1"/>
      <c r="AL546" s="1"/>
      <c r="AM546" s="1"/>
      <c r="AN546" s="1"/>
      <c r="AO546" s="1"/>
      <c r="AP546" s="1"/>
      <c r="AQ546" s="1"/>
      <c r="AR546" s="1"/>
      <c r="AS546" s="1"/>
      <c r="AT546" s="1"/>
      <c r="AV546" s="1"/>
      <c r="AW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L546" s="1"/>
      <c r="BM546" s="1"/>
      <c r="BN546" s="1"/>
      <c r="BO546" s="1"/>
      <c r="BP546" s="1"/>
      <c r="BR546" s="1"/>
      <c r="BS546" s="1"/>
      <c r="BU546" s="1"/>
      <c r="BV546" s="1"/>
      <c r="BW546" s="1"/>
      <c r="BX546" s="1"/>
      <c r="BY546" s="1"/>
      <c r="CA546" s="1"/>
      <c r="CB546" s="1"/>
      <c r="CC546" s="1"/>
      <c r="CD546" s="1"/>
      <c r="CE546" s="1"/>
      <c r="CG546" s="1"/>
      <c r="CH546" s="1"/>
      <c r="CI546" s="1"/>
      <c r="CJ546" s="1"/>
      <c r="CK546" s="1"/>
      <c r="CM546" s="1"/>
      <c r="CN546" s="1"/>
      <c r="CP546" s="1"/>
      <c r="CQ546" s="1"/>
      <c r="CR546" s="1"/>
      <c r="CS546" s="1"/>
      <c r="CT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R546" s="1"/>
      <c r="DS546" s="1"/>
      <c r="DT546" s="1"/>
      <c r="DU546" s="1"/>
      <c r="DV546" s="1"/>
      <c r="DW546" s="1"/>
    </row>
    <row r="547" spans="1:127">
      <c r="A547" s="3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V547" s="1"/>
      <c r="W547" s="10"/>
      <c r="X547" s="1"/>
      <c r="Z547" s="1"/>
      <c r="AA547" s="1"/>
      <c r="AB547" s="1"/>
      <c r="AD547" s="1"/>
      <c r="AE547" s="1"/>
      <c r="AF547" s="1"/>
      <c r="AH547" s="1"/>
      <c r="AI547" s="1"/>
      <c r="AJ547" s="1"/>
      <c r="AL547" s="1"/>
      <c r="AM547" s="1"/>
      <c r="AN547" s="1"/>
      <c r="AO547" s="1"/>
      <c r="AP547" s="1"/>
      <c r="AQ547" s="1"/>
      <c r="AR547" s="1"/>
      <c r="AS547" s="1"/>
      <c r="AT547" s="1"/>
      <c r="AV547" s="1"/>
      <c r="AW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L547" s="1"/>
      <c r="BM547" s="1"/>
      <c r="BN547" s="1"/>
      <c r="BO547" s="1"/>
      <c r="BP547" s="1"/>
      <c r="BR547" s="1"/>
      <c r="BS547" s="1"/>
      <c r="BU547" s="1"/>
      <c r="BV547" s="1"/>
      <c r="BW547" s="1"/>
      <c r="BX547" s="1"/>
      <c r="BY547" s="1"/>
      <c r="CA547" s="1"/>
      <c r="CB547" s="1"/>
      <c r="CC547" s="1"/>
      <c r="CD547" s="1"/>
      <c r="CE547" s="1"/>
      <c r="CG547" s="1"/>
      <c r="CH547" s="1"/>
      <c r="CI547" s="1"/>
      <c r="CJ547" s="1"/>
      <c r="CK547" s="1"/>
      <c r="CM547" s="1"/>
      <c r="CN547" s="1"/>
      <c r="CP547" s="1"/>
      <c r="CQ547" s="1"/>
      <c r="CR547" s="1"/>
      <c r="CS547" s="1"/>
      <c r="CT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R547" s="1"/>
      <c r="DS547" s="1"/>
      <c r="DT547" s="1"/>
      <c r="DU547" s="1"/>
      <c r="DV547" s="1"/>
      <c r="DW547" s="1"/>
    </row>
    <row r="548" spans="1:127">
      <c r="A548" s="3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V548" s="1"/>
      <c r="W548" s="10"/>
      <c r="X548" s="1"/>
      <c r="Z548" s="1"/>
      <c r="AA548" s="1"/>
      <c r="AB548" s="1"/>
      <c r="AD548" s="1"/>
      <c r="AE548" s="1"/>
      <c r="AF548" s="1"/>
      <c r="AH548" s="1"/>
      <c r="AI548" s="1"/>
      <c r="AJ548" s="1"/>
      <c r="AL548" s="1"/>
      <c r="AM548" s="1"/>
      <c r="AN548" s="1"/>
      <c r="AO548" s="1"/>
      <c r="AP548" s="1"/>
      <c r="AQ548" s="1"/>
      <c r="AR548" s="1"/>
      <c r="AS548" s="1"/>
      <c r="AT548" s="1"/>
      <c r="AV548" s="1"/>
      <c r="AW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L548" s="1"/>
      <c r="BM548" s="1"/>
      <c r="BN548" s="1"/>
      <c r="BO548" s="1"/>
      <c r="BP548" s="1"/>
      <c r="BR548" s="1"/>
      <c r="BS548" s="1"/>
      <c r="BU548" s="1"/>
      <c r="BV548" s="1"/>
      <c r="BW548" s="1"/>
      <c r="BX548" s="1"/>
      <c r="BY548" s="1"/>
      <c r="CA548" s="1"/>
      <c r="CB548" s="1"/>
      <c r="CC548" s="1"/>
      <c r="CD548" s="1"/>
      <c r="CE548" s="1"/>
      <c r="CG548" s="1"/>
      <c r="CH548" s="1"/>
      <c r="CI548" s="1"/>
      <c r="CJ548" s="1"/>
      <c r="CK548" s="1"/>
      <c r="CM548" s="1"/>
      <c r="CN548" s="1"/>
      <c r="CP548" s="1"/>
      <c r="CQ548" s="1"/>
      <c r="CR548" s="1"/>
      <c r="CS548" s="1"/>
      <c r="CT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R548" s="1"/>
      <c r="DS548" s="1"/>
      <c r="DT548" s="1"/>
      <c r="DU548" s="1"/>
      <c r="DV548" s="1"/>
      <c r="DW548" s="1"/>
    </row>
    <row r="549" spans="1:127">
      <c r="A549" s="3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V549" s="1"/>
      <c r="W549" s="10"/>
      <c r="X549" s="1"/>
      <c r="Z549" s="1"/>
      <c r="AA549" s="1"/>
      <c r="AB549" s="1"/>
      <c r="AD549" s="1"/>
      <c r="AE549" s="1"/>
      <c r="AF549" s="1"/>
      <c r="AH549" s="1"/>
      <c r="AI549" s="1"/>
      <c r="AJ549" s="1"/>
      <c r="AL549" s="1"/>
      <c r="AM549" s="1"/>
      <c r="AN549" s="1"/>
      <c r="AO549" s="1"/>
      <c r="AP549" s="1"/>
      <c r="AQ549" s="1"/>
      <c r="AR549" s="1"/>
      <c r="AS549" s="1"/>
      <c r="AT549" s="1"/>
      <c r="AV549" s="1"/>
      <c r="AW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L549" s="1"/>
      <c r="BM549" s="1"/>
      <c r="BN549" s="1"/>
      <c r="BO549" s="1"/>
      <c r="BP549" s="1"/>
      <c r="BR549" s="1"/>
      <c r="BS549" s="1"/>
      <c r="BU549" s="1"/>
      <c r="BV549" s="1"/>
      <c r="BW549" s="1"/>
      <c r="BX549" s="1"/>
      <c r="BY549" s="1"/>
      <c r="CA549" s="1"/>
      <c r="CB549" s="1"/>
      <c r="CC549" s="1"/>
      <c r="CD549" s="1"/>
      <c r="CE549" s="1"/>
      <c r="CG549" s="1"/>
      <c r="CH549" s="1"/>
      <c r="CI549" s="1"/>
      <c r="CJ549" s="1"/>
      <c r="CK549" s="1"/>
      <c r="CM549" s="1"/>
      <c r="CN549" s="1"/>
      <c r="CP549" s="1"/>
      <c r="CQ549" s="1"/>
      <c r="CR549" s="1"/>
      <c r="CS549" s="1"/>
      <c r="CT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R549" s="1"/>
      <c r="DS549" s="1"/>
      <c r="DT549" s="1"/>
      <c r="DU549" s="1"/>
      <c r="DV549" s="1"/>
      <c r="DW549" s="1"/>
    </row>
    <row r="550" spans="1:127">
      <c r="A550" s="3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V550" s="1"/>
      <c r="W550" s="10"/>
      <c r="X550" s="1"/>
      <c r="Z550" s="1"/>
      <c r="AA550" s="1"/>
      <c r="AB550" s="1"/>
      <c r="AD550" s="1"/>
      <c r="AE550" s="1"/>
      <c r="AF550" s="1"/>
      <c r="AH550" s="1"/>
      <c r="AI550" s="1"/>
      <c r="AJ550" s="1"/>
      <c r="AL550" s="1"/>
      <c r="AM550" s="1"/>
      <c r="AN550" s="1"/>
      <c r="AO550" s="1"/>
      <c r="AP550" s="1"/>
      <c r="AQ550" s="1"/>
      <c r="AR550" s="1"/>
      <c r="AS550" s="1"/>
      <c r="AT550" s="1"/>
      <c r="AV550" s="1"/>
      <c r="AW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L550" s="1"/>
      <c r="BM550" s="1"/>
      <c r="BN550" s="1"/>
      <c r="BO550" s="1"/>
      <c r="BP550" s="1"/>
      <c r="BR550" s="1"/>
      <c r="BS550" s="1"/>
      <c r="BU550" s="1"/>
      <c r="BV550" s="1"/>
      <c r="BW550" s="1"/>
      <c r="BX550" s="1"/>
      <c r="BY550" s="1"/>
      <c r="CA550" s="1"/>
      <c r="CB550" s="1"/>
      <c r="CC550" s="1"/>
      <c r="CD550" s="1"/>
      <c r="CE550" s="1"/>
      <c r="CG550" s="1"/>
      <c r="CH550" s="1"/>
      <c r="CI550" s="1"/>
      <c r="CJ550" s="1"/>
      <c r="CK550" s="1"/>
      <c r="CM550" s="1"/>
      <c r="CN550" s="1"/>
      <c r="CP550" s="1"/>
      <c r="CQ550" s="1"/>
      <c r="CR550" s="1"/>
      <c r="CS550" s="1"/>
      <c r="CT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R550" s="1"/>
      <c r="DS550" s="1"/>
      <c r="DT550" s="1"/>
      <c r="DU550" s="1"/>
      <c r="DV550" s="1"/>
      <c r="DW550" s="1"/>
    </row>
    <row r="551" spans="1:127">
      <c r="A551" s="3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V551" s="1"/>
      <c r="W551" s="10"/>
      <c r="X551" s="1"/>
      <c r="Z551" s="1"/>
      <c r="AA551" s="1"/>
      <c r="AB551" s="1"/>
      <c r="AD551" s="1"/>
      <c r="AE551" s="1"/>
      <c r="AF551" s="1"/>
      <c r="AH551" s="1"/>
      <c r="AI551" s="1"/>
      <c r="AJ551" s="1"/>
      <c r="AL551" s="1"/>
      <c r="AM551" s="1"/>
      <c r="AN551" s="1"/>
      <c r="AO551" s="1"/>
      <c r="AP551" s="1"/>
      <c r="AQ551" s="1"/>
      <c r="AR551" s="1"/>
      <c r="AS551" s="1"/>
      <c r="AT551" s="1"/>
      <c r="AV551" s="1"/>
      <c r="AW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L551" s="1"/>
      <c r="BM551" s="1"/>
      <c r="BN551" s="1"/>
      <c r="BO551" s="1"/>
      <c r="BP551" s="1"/>
      <c r="BR551" s="1"/>
      <c r="BS551" s="1"/>
      <c r="BU551" s="1"/>
      <c r="BV551" s="1"/>
      <c r="BW551" s="1"/>
      <c r="BX551" s="1"/>
      <c r="BY551" s="1"/>
      <c r="CA551" s="1"/>
      <c r="CB551" s="1"/>
      <c r="CC551" s="1"/>
      <c r="CD551" s="1"/>
      <c r="CE551" s="1"/>
      <c r="CG551" s="1"/>
      <c r="CH551" s="1"/>
      <c r="CI551" s="1"/>
      <c r="CJ551" s="1"/>
      <c r="CK551" s="1"/>
      <c r="CM551" s="1"/>
      <c r="CN551" s="1"/>
      <c r="CP551" s="1"/>
      <c r="CQ551" s="1"/>
      <c r="CR551" s="1"/>
      <c r="CS551" s="1"/>
      <c r="CT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R551" s="1"/>
      <c r="DS551" s="1"/>
      <c r="DT551" s="1"/>
      <c r="DU551" s="1"/>
      <c r="DV551" s="1"/>
      <c r="DW551" s="1"/>
    </row>
    <row r="552" spans="1:127">
      <c r="A552" s="3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V552" s="1"/>
      <c r="W552" s="10"/>
      <c r="X552" s="1"/>
      <c r="Z552" s="1"/>
      <c r="AA552" s="1"/>
      <c r="AB552" s="1"/>
      <c r="AD552" s="1"/>
      <c r="AE552" s="1"/>
      <c r="AF552" s="1"/>
      <c r="AH552" s="1"/>
      <c r="AI552" s="1"/>
      <c r="AJ552" s="1"/>
      <c r="AL552" s="1"/>
      <c r="AM552" s="1"/>
      <c r="AN552" s="1"/>
      <c r="AO552" s="1"/>
      <c r="AP552" s="1"/>
      <c r="AQ552" s="1"/>
      <c r="AR552" s="1"/>
      <c r="AS552" s="1"/>
      <c r="AT552" s="1"/>
      <c r="AV552" s="1"/>
      <c r="AW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L552" s="1"/>
      <c r="BM552" s="1"/>
      <c r="BN552" s="1"/>
      <c r="BO552" s="1"/>
      <c r="BP552" s="1"/>
      <c r="BR552" s="1"/>
      <c r="BS552" s="1"/>
      <c r="BU552" s="1"/>
      <c r="BV552" s="1"/>
      <c r="BW552" s="1"/>
      <c r="BX552" s="1"/>
      <c r="BY552" s="1"/>
      <c r="CA552" s="1"/>
      <c r="CB552" s="1"/>
      <c r="CC552" s="1"/>
      <c r="CD552" s="1"/>
      <c r="CE552" s="1"/>
      <c r="CG552" s="1"/>
      <c r="CH552" s="1"/>
      <c r="CI552" s="1"/>
      <c r="CJ552" s="1"/>
      <c r="CK552" s="1"/>
      <c r="CM552" s="1"/>
      <c r="CN552" s="1"/>
      <c r="CP552" s="1"/>
      <c r="CQ552" s="1"/>
      <c r="CR552" s="1"/>
      <c r="CS552" s="1"/>
      <c r="CT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R552" s="1"/>
      <c r="DS552" s="1"/>
      <c r="DT552" s="1"/>
      <c r="DU552" s="1"/>
      <c r="DV552" s="1"/>
      <c r="DW552" s="1"/>
    </row>
    <row r="553" spans="1:127">
      <c r="A553" s="3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V553" s="1"/>
      <c r="W553" s="10"/>
      <c r="X553" s="1"/>
      <c r="Z553" s="1"/>
      <c r="AA553" s="1"/>
      <c r="AB553" s="1"/>
      <c r="AD553" s="1"/>
      <c r="AE553" s="1"/>
      <c r="AF553" s="1"/>
      <c r="AH553" s="1"/>
      <c r="AI553" s="1"/>
      <c r="AJ553" s="1"/>
      <c r="AL553" s="1"/>
      <c r="AM553" s="1"/>
      <c r="AN553" s="1"/>
      <c r="AO553" s="1"/>
      <c r="AP553" s="1"/>
      <c r="AQ553" s="1"/>
      <c r="AR553" s="1"/>
      <c r="AS553" s="1"/>
      <c r="AT553" s="1"/>
      <c r="AV553" s="1"/>
      <c r="AW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L553" s="1"/>
      <c r="BM553" s="1"/>
      <c r="BN553" s="1"/>
      <c r="BO553" s="1"/>
      <c r="BP553" s="1"/>
      <c r="BR553" s="1"/>
      <c r="BS553" s="1"/>
      <c r="BU553" s="1"/>
      <c r="BV553" s="1"/>
      <c r="BW553" s="1"/>
      <c r="BX553" s="1"/>
      <c r="BY553" s="1"/>
      <c r="CA553" s="1"/>
      <c r="CB553" s="1"/>
      <c r="CC553" s="1"/>
      <c r="CD553" s="1"/>
      <c r="CE553" s="1"/>
      <c r="CG553" s="1"/>
      <c r="CH553" s="1"/>
      <c r="CI553" s="1"/>
      <c r="CJ553" s="1"/>
      <c r="CK553" s="1"/>
      <c r="CM553" s="1"/>
      <c r="CN553" s="1"/>
      <c r="CP553" s="1"/>
      <c r="CQ553" s="1"/>
      <c r="CR553" s="1"/>
      <c r="CS553" s="1"/>
      <c r="CT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R553" s="1"/>
      <c r="DS553" s="1"/>
      <c r="DT553" s="1"/>
      <c r="DU553" s="1"/>
      <c r="DV553" s="1"/>
      <c r="DW553" s="1"/>
    </row>
    <row r="554" spans="1:127">
      <c r="A554" s="3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V554" s="1"/>
      <c r="W554" s="10"/>
      <c r="X554" s="1"/>
      <c r="Z554" s="1"/>
      <c r="AA554" s="1"/>
      <c r="AB554" s="1"/>
      <c r="AD554" s="1"/>
      <c r="AE554" s="1"/>
      <c r="AF554" s="1"/>
      <c r="AH554" s="1"/>
      <c r="AI554" s="1"/>
      <c r="AJ554" s="1"/>
      <c r="AL554" s="1"/>
      <c r="AM554" s="1"/>
      <c r="AN554" s="1"/>
      <c r="AO554" s="1"/>
      <c r="AP554" s="1"/>
      <c r="AQ554" s="1"/>
      <c r="AR554" s="1"/>
      <c r="AS554" s="1"/>
      <c r="AT554" s="1"/>
      <c r="AV554" s="1"/>
      <c r="AW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L554" s="1"/>
      <c r="BM554" s="1"/>
      <c r="BN554" s="1"/>
      <c r="BO554" s="1"/>
      <c r="BP554" s="1"/>
      <c r="BR554" s="1"/>
      <c r="BS554" s="1"/>
      <c r="BU554" s="1"/>
      <c r="BV554" s="1"/>
      <c r="BW554" s="1"/>
      <c r="BX554" s="1"/>
      <c r="BY554" s="1"/>
      <c r="CA554" s="1"/>
      <c r="CB554" s="1"/>
      <c r="CC554" s="1"/>
      <c r="CD554" s="1"/>
      <c r="CE554" s="1"/>
      <c r="CG554" s="1"/>
      <c r="CH554" s="1"/>
      <c r="CI554" s="1"/>
      <c r="CJ554" s="1"/>
      <c r="CK554" s="1"/>
      <c r="CM554" s="1"/>
      <c r="CN554" s="1"/>
      <c r="CP554" s="1"/>
      <c r="CQ554" s="1"/>
      <c r="CR554" s="1"/>
      <c r="CS554" s="1"/>
      <c r="CT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R554" s="1"/>
      <c r="DS554" s="1"/>
      <c r="DT554" s="1"/>
      <c r="DU554" s="1"/>
      <c r="DV554" s="1"/>
      <c r="DW554" s="1"/>
    </row>
    <row r="555" spans="1:127">
      <c r="A555" s="3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V555" s="1"/>
      <c r="W555" s="10"/>
      <c r="X555" s="1"/>
      <c r="Z555" s="1"/>
      <c r="AA555" s="1"/>
      <c r="AB555" s="1"/>
      <c r="AD555" s="1"/>
      <c r="AE555" s="1"/>
      <c r="AF555" s="1"/>
      <c r="AH555" s="1"/>
      <c r="AI555" s="1"/>
      <c r="AJ555" s="1"/>
      <c r="AL555" s="1"/>
      <c r="AM555" s="1"/>
      <c r="AN555" s="1"/>
      <c r="AO555" s="1"/>
      <c r="AP555" s="1"/>
      <c r="AQ555" s="1"/>
      <c r="AR555" s="1"/>
      <c r="AS555" s="1"/>
      <c r="AT555" s="1"/>
      <c r="AV555" s="1"/>
      <c r="AW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L555" s="1"/>
      <c r="BM555" s="1"/>
      <c r="BN555" s="1"/>
      <c r="BO555" s="1"/>
      <c r="BP555" s="1"/>
      <c r="BR555" s="1"/>
      <c r="BS555" s="1"/>
      <c r="BU555" s="1"/>
      <c r="BV555" s="1"/>
      <c r="BW555" s="1"/>
      <c r="BX555" s="1"/>
      <c r="BY555" s="1"/>
      <c r="CA555" s="1"/>
      <c r="CB555" s="1"/>
      <c r="CC555" s="1"/>
      <c r="CD555" s="1"/>
      <c r="CE555" s="1"/>
      <c r="CG555" s="1"/>
      <c r="CH555" s="1"/>
      <c r="CI555" s="1"/>
      <c r="CJ555" s="1"/>
      <c r="CK555" s="1"/>
      <c r="CM555" s="1"/>
      <c r="CN555" s="1"/>
      <c r="CP555" s="1"/>
      <c r="CQ555" s="1"/>
      <c r="CR555" s="1"/>
      <c r="CS555" s="1"/>
      <c r="CT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R555" s="1"/>
      <c r="DS555" s="1"/>
      <c r="DT555" s="1"/>
      <c r="DU555" s="1"/>
      <c r="DV555" s="1"/>
      <c r="DW555" s="1"/>
    </row>
    <row r="556" spans="1:127">
      <c r="A556" s="3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V556" s="1"/>
      <c r="W556" s="10"/>
      <c r="X556" s="1"/>
      <c r="Z556" s="1"/>
      <c r="AA556" s="1"/>
      <c r="AB556" s="1"/>
      <c r="AD556" s="1"/>
      <c r="AE556" s="1"/>
      <c r="AF556" s="1"/>
      <c r="AH556" s="1"/>
      <c r="AI556" s="1"/>
      <c r="AJ556" s="1"/>
      <c r="AL556" s="1"/>
      <c r="AM556" s="1"/>
      <c r="AN556" s="1"/>
      <c r="AO556" s="1"/>
      <c r="AP556" s="1"/>
      <c r="AQ556" s="1"/>
      <c r="AR556" s="1"/>
      <c r="AS556" s="1"/>
      <c r="AT556" s="1"/>
      <c r="AV556" s="1"/>
      <c r="AW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L556" s="1"/>
      <c r="BM556" s="1"/>
      <c r="BN556" s="1"/>
      <c r="BO556" s="1"/>
      <c r="BP556" s="1"/>
      <c r="BR556" s="1"/>
      <c r="BS556" s="1"/>
      <c r="BU556" s="1"/>
      <c r="BV556" s="1"/>
      <c r="BW556" s="1"/>
      <c r="BX556" s="1"/>
      <c r="BY556" s="1"/>
      <c r="CA556" s="1"/>
      <c r="CB556" s="1"/>
      <c r="CC556" s="1"/>
      <c r="CD556" s="1"/>
      <c r="CE556" s="1"/>
      <c r="CG556" s="1"/>
      <c r="CH556" s="1"/>
      <c r="CI556" s="1"/>
      <c r="CJ556" s="1"/>
      <c r="CK556" s="1"/>
      <c r="CM556" s="1"/>
      <c r="CN556" s="1"/>
      <c r="CP556" s="1"/>
      <c r="CQ556" s="1"/>
      <c r="CR556" s="1"/>
      <c r="CS556" s="1"/>
      <c r="CT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R556" s="1"/>
      <c r="DS556" s="1"/>
      <c r="DT556" s="1"/>
      <c r="DU556" s="1"/>
      <c r="DV556" s="1"/>
      <c r="DW556" s="1"/>
    </row>
    <row r="557" spans="1:127">
      <c r="A557" s="3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V557" s="1"/>
      <c r="W557" s="10"/>
      <c r="X557" s="1"/>
      <c r="Z557" s="1"/>
      <c r="AA557" s="1"/>
      <c r="AB557" s="1"/>
      <c r="AD557" s="1"/>
      <c r="AE557" s="1"/>
      <c r="AF557" s="1"/>
      <c r="AH557" s="1"/>
      <c r="AI557" s="1"/>
      <c r="AJ557" s="1"/>
      <c r="AL557" s="1"/>
      <c r="AM557" s="1"/>
      <c r="AN557" s="1"/>
      <c r="AO557" s="1"/>
      <c r="AP557" s="1"/>
      <c r="AQ557" s="1"/>
      <c r="AR557" s="1"/>
      <c r="AS557" s="1"/>
      <c r="AT557" s="1"/>
      <c r="AV557" s="1"/>
      <c r="AW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L557" s="1"/>
      <c r="BM557" s="1"/>
      <c r="BN557" s="1"/>
      <c r="BO557" s="1"/>
      <c r="BP557" s="1"/>
      <c r="BR557" s="1"/>
      <c r="BS557" s="1"/>
      <c r="BU557" s="1"/>
      <c r="BV557" s="1"/>
      <c r="BW557" s="1"/>
      <c r="BX557" s="1"/>
      <c r="BY557" s="1"/>
      <c r="CA557" s="1"/>
      <c r="CB557" s="1"/>
      <c r="CC557" s="1"/>
      <c r="CD557" s="1"/>
      <c r="CE557" s="1"/>
      <c r="CG557" s="1"/>
      <c r="CH557" s="1"/>
      <c r="CI557" s="1"/>
      <c r="CJ557" s="1"/>
      <c r="CK557" s="1"/>
      <c r="CM557" s="1"/>
      <c r="CN557" s="1"/>
      <c r="CP557" s="1"/>
      <c r="CQ557" s="1"/>
      <c r="CR557" s="1"/>
      <c r="CS557" s="1"/>
      <c r="CT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R557" s="1"/>
      <c r="DS557" s="1"/>
      <c r="DT557" s="1"/>
      <c r="DU557" s="1"/>
      <c r="DV557" s="1"/>
      <c r="DW557" s="1"/>
    </row>
    <row r="558" spans="1:127">
      <c r="A558" s="3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V558" s="1"/>
      <c r="W558" s="10"/>
      <c r="X558" s="1"/>
      <c r="Z558" s="1"/>
      <c r="AA558" s="1"/>
      <c r="AB558" s="1"/>
      <c r="AD558" s="1"/>
      <c r="AE558" s="1"/>
      <c r="AF558" s="1"/>
      <c r="AH558" s="1"/>
      <c r="AI558" s="1"/>
      <c r="AJ558" s="1"/>
      <c r="AL558" s="1"/>
      <c r="AM558" s="1"/>
      <c r="AN558" s="1"/>
      <c r="AO558" s="1"/>
      <c r="AP558" s="1"/>
      <c r="AQ558" s="1"/>
      <c r="AR558" s="1"/>
      <c r="AS558" s="1"/>
      <c r="AT558" s="1"/>
      <c r="AV558" s="1"/>
      <c r="AW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L558" s="1"/>
      <c r="BM558" s="1"/>
      <c r="BN558" s="1"/>
      <c r="BO558" s="1"/>
      <c r="BP558" s="1"/>
      <c r="BR558" s="1"/>
      <c r="BS558" s="1"/>
      <c r="BU558" s="1"/>
      <c r="BV558" s="1"/>
      <c r="BW558" s="1"/>
      <c r="BX558" s="1"/>
      <c r="BY558" s="1"/>
      <c r="CA558" s="1"/>
      <c r="CB558" s="1"/>
      <c r="CC558" s="1"/>
      <c r="CD558" s="1"/>
      <c r="CE558" s="1"/>
      <c r="CG558" s="1"/>
      <c r="CH558" s="1"/>
      <c r="CI558" s="1"/>
      <c r="CJ558" s="1"/>
      <c r="CK558" s="1"/>
      <c r="CM558" s="1"/>
      <c r="CN558" s="1"/>
      <c r="CP558" s="1"/>
      <c r="CQ558" s="1"/>
      <c r="CR558" s="1"/>
      <c r="CS558" s="1"/>
      <c r="CT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R558" s="1"/>
      <c r="DS558" s="1"/>
      <c r="DT558" s="1"/>
      <c r="DU558" s="1"/>
      <c r="DV558" s="1"/>
      <c r="DW558" s="1"/>
    </row>
    <row r="559" spans="1:127">
      <c r="A559" s="3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V559" s="1"/>
      <c r="W559" s="10"/>
      <c r="X559" s="1"/>
      <c r="Z559" s="1"/>
      <c r="AA559" s="1"/>
      <c r="AB559" s="1"/>
      <c r="AD559" s="1"/>
      <c r="AE559" s="1"/>
      <c r="AF559" s="1"/>
      <c r="AH559" s="1"/>
      <c r="AI559" s="1"/>
      <c r="AJ559" s="1"/>
      <c r="AL559" s="1"/>
      <c r="AM559" s="1"/>
      <c r="AN559" s="1"/>
      <c r="AO559" s="1"/>
      <c r="AP559" s="1"/>
      <c r="AQ559" s="1"/>
      <c r="AR559" s="1"/>
      <c r="AS559" s="1"/>
      <c r="AT559" s="1"/>
      <c r="AV559" s="1"/>
      <c r="AW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L559" s="1"/>
      <c r="BM559" s="1"/>
      <c r="BN559" s="1"/>
      <c r="BO559" s="1"/>
      <c r="BP559" s="1"/>
      <c r="BR559" s="1"/>
      <c r="BS559" s="1"/>
      <c r="BU559" s="1"/>
      <c r="BV559" s="1"/>
      <c r="BW559" s="1"/>
      <c r="BX559" s="1"/>
      <c r="BY559" s="1"/>
      <c r="CA559" s="1"/>
      <c r="CB559" s="1"/>
      <c r="CC559" s="1"/>
      <c r="CD559" s="1"/>
      <c r="CE559" s="1"/>
      <c r="CG559" s="1"/>
      <c r="CH559" s="1"/>
      <c r="CI559" s="1"/>
      <c r="CJ559" s="1"/>
      <c r="CK559" s="1"/>
      <c r="CM559" s="1"/>
      <c r="CN559" s="1"/>
      <c r="CP559" s="1"/>
      <c r="CQ559" s="1"/>
      <c r="CR559" s="1"/>
      <c r="CS559" s="1"/>
      <c r="CT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R559" s="1"/>
      <c r="DS559" s="1"/>
      <c r="DT559" s="1"/>
      <c r="DU559" s="1"/>
      <c r="DV559" s="1"/>
      <c r="DW559" s="1"/>
    </row>
    <row r="560" spans="1:127">
      <c r="A560" s="3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V560" s="1"/>
      <c r="W560" s="10"/>
      <c r="X560" s="1"/>
      <c r="Z560" s="1"/>
      <c r="AA560" s="1"/>
      <c r="AB560" s="1"/>
      <c r="AD560" s="1"/>
      <c r="AE560" s="1"/>
      <c r="AF560" s="1"/>
      <c r="AH560" s="1"/>
      <c r="AI560" s="1"/>
      <c r="AJ560" s="1"/>
      <c r="AL560" s="1"/>
      <c r="AM560" s="1"/>
      <c r="AN560" s="1"/>
      <c r="AO560" s="1"/>
      <c r="AP560" s="1"/>
      <c r="AQ560" s="1"/>
      <c r="AR560" s="1"/>
      <c r="AS560" s="1"/>
      <c r="AT560" s="1"/>
      <c r="AV560" s="1"/>
      <c r="AW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L560" s="1"/>
      <c r="BM560" s="1"/>
      <c r="BN560" s="1"/>
      <c r="BO560" s="1"/>
      <c r="BP560" s="1"/>
      <c r="BR560" s="1"/>
      <c r="BS560" s="1"/>
      <c r="BU560" s="1"/>
      <c r="BV560" s="1"/>
      <c r="BW560" s="1"/>
      <c r="BX560" s="1"/>
      <c r="BY560" s="1"/>
      <c r="CA560" s="1"/>
      <c r="CB560" s="1"/>
      <c r="CC560" s="1"/>
      <c r="CD560" s="1"/>
      <c r="CE560" s="1"/>
      <c r="CG560" s="1"/>
      <c r="CH560" s="1"/>
      <c r="CI560" s="1"/>
      <c r="CJ560" s="1"/>
      <c r="CK560" s="1"/>
      <c r="CM560" s="1"/>
      <c r="CN560" s="1"/>
      <c r="CP560" s="1"/>
      <c r="CQ560" s="1"/>
      <c r="CR560" s="1"/>
      <c r="CS560" s="1"/>
      <c r="CT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R560" s="1"/>
      <c r="DS560" s="1"/>
      <c r="DT560" s="1"/>
      <c r="DU560" s="1"/>
      <c r="DV560" s="1"/>
      <c r="DW560" s="1"/>
    </row>
    <row r="561" spans="1:127">
      <c r="A561" s="3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V561" s="1"/>
      <c r="W561" s="10"/>
      <c r="X561" s="1"/>
      <c r="Z561" s="1"/>
      <c r="AA561" s="1"/>
      <c r="AB561" s="1"/>
      <c r="AD561" s="1"/>
      <c r="AE561" s="1"/>
      <c r="AF561" s="1"/>
      <c r="AH561" s="1"/>
      <c r="AI561" s="1"/>
      <c r="AJ561" s="1"/>
      <c r="AL561" s="1"/>
      <c r="AM561" s="1"/>
      <c r="AN561" s="1"/>
      <c r="AO561" s="1"/>
      <c r="AP561" s="1"/>
      <c r="AQ561" s="1"/>
      <c r="AR561" s="1"/>
      <c r="AS561" s="1"/>
      <c r="AT561" s="1"/>
      <c r="AV561" s="1"/>
      <c r="AW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L561" s="1"/>
      <c r="BM561" s="1"/>
      <c r="BN561" s="1"/>
      <c r="BO561" s="1"/>
      <c r="BP561" s="1"/>
      <c r="BR561" s="1"/>
      <c r="BS561" s="1"/>
      <c r="BU561" s="1"/>
      <c r="BV561" s="1"/>
      <c r="BW561" s="1"/>
      <c r="BX561" s="1"/>
      <c r="BY561" s="1"/>
      <c r="CA561" s="1"/>
      <c r="CB561" s="1"/>
      <c r="CC561" s="1"/>
      <c r="CD561" s="1"/>
      <c r="CE561" s="1"/>
      <c r="CG561" s="1"/>
      <c r="CH561" s="1"/>
      <c r="CI561" s="1"/>
      <c r="CJ561" s="1"/>
      <c r="CK561" s="1"/>
      <c r="CM561" s="1"/>
      <c r="CN561" s="1"/>
      <c r="CP561" s="1"/>
      <c r="CQ561" s="1"/>
      <c r="CR561" s="1"/>
      <c r="CS561" s="1"/>
      <c r="CT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R561" s="1"/>
      <c r="DS561" s="1"/>
      <c r="DT561" s="1"/>
      <c r="DU561" s="1"/>
      <c r="DV561" s="1"/>
      <c r="DW561" s="1"/>
    </row>
    <row r="562" spans="1:127">
      <c r="A562" s="3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V562" s="1"/>
      <c r="W562" s="10"/>
      <c r="X562" s="1"/>
      <c r="Z562" s="1"/>
      <c r="AA562" s="1"/>
      <c r="AB562" s="1"/>
      <c r="AD562" s="1"/>
      <c r="AE562" s="1"/>
      <c r="AF562" s="1"/>
      <c r="AH562" s="1"/>
      <c r="AI562" s="1"/>
      <c r="AJ562" s="1"/>
      <c r="AL562" s="1"/>
      <c r="AM562" s="1"/>
      <c r="AN562" s="1"/>
      <c r="AO562" s="1"/>
      <c r="AP562" s="1"/>
      <c r="AQ562" s="1"/>
      <c r="AR562" s="1"/>
      <c r="AS562" s="1"/>
      <c r="AT562" s="1"/>
      <c r="AV562" s="1"/>
      <c r="AW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L562" s="1"/>
      <c r="BM562" s="1"/>
      <c r="BN562" s="1"/>
      <c r="BO562" s="1"/>
      <c r="BP562" s="1"/>
      <c r="BR562" s="1"/>
      <c r="BS562" s="1"/>
      <c r="BU562" s="1"/>
      <c r="BV562" s="1"/>
      <c r="BW562" s="1"/>
      <c r="BX562" s="1"/>
      <c r="BY562" s="1"/>
      <c r="CA562" s="1"/>
      <c r="CB562" s="1"/>
      <c r="CC562" s="1"/>
      <c r="CD562" s="1"/>
      <c r="CE562" s="1"/>
      <c r="CG562" s="1"/>
      <c r="CH562" s="1"/>
      <c r="CI562" s="1"/>
      <c r="CJ562" s="1"/>
      <c r="CK562" s="1"/>
      <c r="CM562" s="1"/>
      <c r="CN562" s="1"/>
      <c r="CP562" s="1"/>
      <c r="CQ562" s="1"/>
      <c r="CR562" s="1"/>
      <c r="CS562" s="1"/>
      <c r="CT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R562" s="1"/>
      <c r="DS562" s="1"/>
      <c r="DT562" s="1"/>
      <c r="DU562" s="1"/>
      <c r="DV562" s="1"/>
      <c r="DW562" s="1"/>
    </row>
    <row r="563" spans="1:127">
      <c r="A563" s="3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V563" s="1"/>
      <c r="W563" s="10"/>
      <c r="X563" s="1"/>
      <c r="Z563" s="1"/>
      <c r="AA563" s="1"/>
      <c r="AB563" s="1"/>
      <c r="AD563" s="1"/>
      <c r="AE563" s="1"/>
      <c r="AF563" s="1"/>
      <c r="AH563" s="1"/>
      <c r="AI563" s="1"/>
      <c r="AJ563" s="1"/>
      <c r="AL563" s="1"/>
      <c r="AM563" s="1"/>
      <c r="AN563" s="1"/>
      <c r="AO563" s="1"/>
      <c r="AP563" s="1"/>
      <c r="AQ563" s="1"/>
      <c r="AR563" s="1"/>
      <c r="AS563" s="1"/>
      <c r="AT563" s="1"/>
      <c r="AV563" s="1"/>
      <c r="AW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L563" s="1"/>
      <c r="BM563" s="1"/>
      <c r="BN563" s="1"/>
      <c r="BO563" s="1"/>
      <c r="BP563" s="1"/>
      <c r="BR563" s="1"/>
      <c r="BS563" s="1"/>
      <c r="BU563" s="1"/>
      <c r="BV563" s="1"/>
      <c r="BW563" s="1"/>
      <c r="BX563" s="1"/>
      <c r="BY563" s="1"/>
      <c r="CA563" s="1"/>
      <c r="CB563" s="1"/>
      <c r="CC563" s="1"/>
      <c r="CD563" s="1"/>
      <c r="CE563" s="1"/>
      <c r="CG563" s="1"/>
      <c r="CH563" s="1"/>
      <c r="CI563" s="1"/>
      <c r="CJ563" s="1"/>
      <c r="CK563" s="1"/>
      <c r="CM563" s="1"/>
      <c r="CN563" s="1"/>
      <c r="CP563" s="1"/>
      <c r="CQ563" s="1"/>
      <c r="CR563" s="1"/>
      <c r="CS563" s="1"/>
      <c r="CT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R563" s="1"/>
      <c r="DS563" s="1"/>
      <c r="DT563" s="1"/>
      <c r="DU563" s="1"/>
      <c r="DV563" s="1"/>
      <c r="DW563" s="1"/>
    </row>
    <row r="564" spans="1:127">
      <c r="A564" s="3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V564" s="1"/>
      <c r="W564" s="10"/>
      <c r="X564" s="1"/>
      <c r="Z564" s="1"/>
      <c r="AA564" s="1"/>
      <c r="AB564" s="1"/>
      <c r="AD564" s="1"/>
      <c r="AE564" s="1"/>
      <c r="AF564" s="1"/>
      <c r="AH564" s="1"/>
      <c r="AI564" s="1"/>
      <c r="AJ564" s="1"/>
      <c r="AL564" s="1"/>
      <c r="AM564" s="1"/>
      <c r="AN564" s="1"/>
      <c r="AO564" s="1"/>
      <c r="AP564" s="1"/>
      <c r="AQ564" s="1"/>
      <c r="AR564" s="1"/>
      <c r="AS564" s="1"/>
      <c r="AT564" s="1"/>
      <c r="AV564" s="1"/>
      <c r="AW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L564" s="1"/>
      <c r="BM564" s="1"/>
      <c r="BN564" s="1"/>
      <c r="BO564" s="1"/>
      <c r="BP564" s="1"/>
      <c r="BR564" s="1"/>
      <c r="BS564" s="1"/>
      <c r="BU564" s="1"/>
      <c r="BV564" s="1"/>
      <c r="BW564" s="1"/>
      <c r="BX564" s="1"/>
      <c r="BY564" s="1"/>
      <c r="CA564" s="1"/>
      <c r="CB564" s="1"/>
      <c r="CC564" s="1"/>
      <c r="CD564" s="1"/>
      <c r="CE564" s="1"/>
      <c r="CG564" s="1"/>
      <c r="CH564" s="1"/>
      <c r="CI564" s="1"/>
      <c r="CJ564" s="1"/>
      <c r="CK564" s="1"/>
      <c r="CM564" s="1"/>
      <c r="CN564" s="1"/>
      <c r="CP564" s="1"/>
      <c r="CQ564" s="1"/>
      <c r="CR564" s="1"/>
      <c r="CS564" s="1"/>
      <c r="CT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R564" s="1"/>
      <c r="DS564" s="1"/>
      <c r="DT564" s="1"/>
      <c r="DU564" s="1"/>
      <c r="DV564" s="1"/>
      <c r="DW564" s="1"/>
    </row>
    <row r="565" spans="1:127">
      <c r="A565" s="3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V565" s="1"/>
      <c r="W565" s="10"/>
      <c r="X565" s="1"/>
      <c r="Z565" s="1"/>
      <c r="AA565" s="1"/>
      <c r="AB565" s="1"/>
      <c r="AD565" s="1"/>
      <c r="AE565" s="1"/>
      <c r="AF565" s="1"/>
      <c r="AH565" s="1"/>
      <c r="AI565" s="1"/>
      <c r="AJ565" s="1"/>
      <c r="AL565" s="1"/>
      <c r="AM565" s="1"/>
      <c r="AN565" s="1"/>
      <c r="AO565" s="1"/>
      <c r="AP565" s="1"/>
      <c r="AQ565" s="1"/>
      <c r="AR565" s="1"/>
      <c r="AS565" s="1"/>
      <c r="AT565" s="1"/>
      <c r="AV565" s="1"/>
      <c r="AW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L565" s="1"/>
      <c r="BM565" s="1"/>
      <c r="BN565" s="1"/>
      <c r="BO565" s="1"/>
      <c r="BP565" s="1"/>
      <c r="BR565" s="1"/>
      <c r="BS565" s="1"/>
      <c r="BU565" s="1"/>
      <c r="BV565" s="1"/>
      <c r="BW565" s="1"/>
      <c r="BX565" s="1"/>
      <c r="BY565" s="1"/>
      <c r="CA565" s="1"/>
      <c r="CB565" s="1"/>
      <c r="CC565" s="1"/>
      <c r="CD565" s="1"/>
      <c r="CE565" s="1"/>
      <c r="CG565" s="1"/>
      <c r="CH565" s="1"/>
      <c r="CI565" s="1"/>
      <c r="CJ565" s="1"/>
      <c r="CK565" s="1"/>
      <c r="CM565" s="1"/>
      <c r="CN565" s="1"/>
      <c r="CP565" s="1"/>
      <c r="CQ565" s="1"/>
      <c r="CR565" s="1"/>
      <c r="CS565" s="1"/>
      <c r="CT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R565" s="1"/>
      <c r="DS565" s="1"/>
      <c r="DT565" s="1"/>
      <c r="DU565" s="1"/>
      <c r="DV565" s="1"/>
      <c r="DW565" s="1"/>
    </row>
    <row r="566" spans="1:127">
      <c r="A566" s="3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V566" s="1"/>
      <c r="W566" s="10"/>
      <c r="X566" s="1"/>
      <c r="Z566" s="1"/>
      <c r="AA566" s="1"/>
      <c r="AB566" s="1"/>
      <c r="AD566" s="1"/>
      <c r="AE566" s="1"/>
      <c r="AF566" s="1"/>
      <c r="AH566" s="1"/>
      <c r="AI566" s="1"/>
      <c r="AJ566" s="1"/>
      <c r="AL566" s="1"/>
      <c r="AM566" s="1"/>
      <c r="AN566" s="1"/>
      <c r="AO566" s="1"/>
      <c r="AP566" s="1"/>
      <c r="AQ566" s="1"/>
      <c r="AR566" s="1"/>
      <c r="AS566" s="1"/>
      <c r="AT566" s="1"/>
      <c r="AV566" s="1"/>
      <c r="AW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L566" s="1"/>
      <c r="BM566" s="1"/>
      <c r="BN566" s="1"/>
      <c r="BO566" s="1"/>
      <c r="BP566" s="1"/>
      <c r="BR566" s="1"/>
      <c r="BS566" s="1"/>
      <c r="BU566" s="1"/>
      <c r="BV566" s="1"/>
      <c r="BW566" s="1"/>
      <c r="BX566" s="1"/>
      <c r="BY566" s="1"/>
      <c r="CA566" s="1"/>
      <c r="CB566" s="1"/>
      <c r="CC566" s="1"/>
      <c r="CD566" s="1"/>
      <c r="CE566" s="1"/>
      <c r="CG566" s="1"/>
      <c r="CH566" s="1"/>
      <c r="CI566" s="1"/>
      <c r="CJ566" s="1"/>
      <c r="CK566" s="1"/>
      <c r="CM566" s="1"/>
      <c r="CN566" s="1"/>
      <c r="CP566" s="1"/>
      <c r="CQ566" s="1"/>
      <c r="CR566" s="1"/>
      <c r="CS566" s="1"/>
      <c r="CT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R566" s="1"/>
      <c r="DS566" s="1"/>
      <c r="DT566" s="1"/>
      <c r="DU566" s="1"/>
      <c r="DV566" s="1"/>
      <c r="DW566" s="1"/>
    </row>
    <row r="567" spans="1:127">
      <c r="A567" s="3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V567" s="1"/>
      <c r="W567" s="10"/>
      <c r="X567" s="1"/>
      <c r="Z567" s="1"/>
      <c r="AA567" s="1"/>
      <c r="AB567" s="1"/>
      <c r="AD567" s="1"/>
      <c r="AE567" s="1"/>
      <c r="AF567" s="1"/>
      <c r="AH567" s="1"/>
      <c r="AI567" s="1"/>
      <c r="AJ567" s="1"/>
      <c r="AL567" s="1"/>
      <c r="AM567" s="1"/>
      <c r="AN567" s="1"/>
      <c r="AO567" s="1"/>
      <c r="AP567" s="1"/>
      <c r="AQ567" s="1"/>
      <c r="AR567" s="1"/>
      <c r="AS567" s="1"/>
      <c r="AT567" s="1"/>
      <c r="AV567" s="1"/>
      <c r="AW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L567" s="1"/>
      <c r="BM567" s="1"/>
      <c r="BN567" s="1"/>
      <c r="BO567" s="1"/>
      <c r="BP567" s="1"/>
      <c r="BR567" s="1"/>
      <c r="BS567" s="1"/>
      <c r="BU567" s="1"/>
      <c r="BV567" s="1"/>
      <c r="BW567" s="1"/>
      <c r="BX567" s="1"/>
      <c r="BY567" s="1"/>
      <c r="CA567" s="1"/>
      <c r="CB567" s="1"/>
      <c r="CC567" s="1"/>
      <c r="CD567" s="1"/>
      <c r="CE567" s="1"/>
      <c r="CG567" s="1"/>
      <c r="CH567" s="1"/>
      <c r="CI567" s="1"/>
      <c r="CJ567" s="1"/>
      <c r="CK567" s="1"/>
      <c r="CM567" s="1"/>
      <c r="CN567" s="1"/>
      <c r="CP567" s="1"/>
      <c r="CQ567" s="1"/>
      <c r="CR567" s="1"/>
      <c r="CS567" s="1"/>
      <c r="CT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R567" s="1"/>
      <c r="DS567" s="1"/>
      <c r="DT567" s="1"/>
      <c r="DU567" s="1"/>
      <c r="DV567" s="1"/>
      <c r="DW567" s="1"/>
    </row>
    <row r="568" spans="1:127">
      <c r="A568" s="3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V568" s="1"/>
      <c r="W568" s="10"/>
      <c r="X568" s="1"/>
      <c r="Z568" s="1"/>
      <c r="AA568" s="1"/>
      <c r="AB568" s="1"/>
      <c r="AD568" s="1"/>
      <c r="AE568" s="1"/>
      <c r="AF568" s="1"/>
      <c r="AH568" s="1"/>
      <c r="AI568" s="1"/>
      <c r="AJ568" s="1"/>
      <c r="AL568" s="1"/>
      <c r="AM568" s="1"/>
      <c r="AN568" s="1"/>
      <c r="AO568" s="1"/>
      <c r="AP568" s="1"/>
      <c r="AQ568" s="1"/>
      <c r="AR568" s="1"/>
      <c r="AS568" s="1"/>
      <c r="AT568" s="1"/>
      <c r="AV568" s="1"/>
      <c r="AW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L568" s="1"/>
      <c r="BM568" s="1"/>
      <c r="BN568" s="1"/>
      <c r="BO568" s="1"/>
      <c r="BP568" s="1"/>
      <c r="BR568" s="1"/>
      <c r="BS568" s="1"/>
      <c r="BU568" s="1"/>
      <c r="BV568" s="1"/>
      <c r="BW568" s="1"/>
      <c r="BX568" s="1"/>
      <c r="BY568" s="1"/>
      <c r="CA568" s="1"/>
      <c r="CB568" s="1"/>
      <c r="CC568" s="1"/>
      <c r="CD568" s="1"/>
      <c r="CE568" s="1"/>
      <c r="CG568" s="1"/>
      <c r="CH568" s="1"/>
      <c r="CI568" s="1"/>
      <c r="CJ568" s="1"/>
      <c r="CK568" s="1"/>
      <c r="CM568" s="1"/>
      <c r="CN568" s="1"/>
      <c r="CP568" s="1"/>
      <c r="CQ568" s="1"/>
      <c r="CR568" s="1"/>
      <c r="CS568" s="1"/>
      <c r="CT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R568" s="1"/>
      <c r="DS568" s="1"/>
      <c r="DT568" s="1"/>
      <c r="DU568" s="1"/>
      <c r="DV568" s="1"/>
      <c r="DW568" s="1"/>
    </row>
    <row r="569" spans="1:127">
      <c r="A569" s="3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V569" s="1"/>
      <c r="W569" s="10"/>
      <c r="X569" s="1"/>
      <c r="Z569" s="1"/>
      <c r="AA569" s="1"/>
      <c r="AB569" s="1"/>
      <c r="AD569" s="1"/>
      <c r="AE569" s="1"/>
      <c r="AF569" s="1"/>
      <c r="AH569" s="1"/>
      <c r="AI569" s="1"/>
      <c r="AJ569" s="1"/>
      <c r="AL569" s="1"/>
      <c r="AM569" s="1"/>
      <c r="AN569" s="1"/>
      <c r="AO569" s="1"/>
      <c r="AP569" s="1"/>
      <c r="AQ569" s="1"/>
      <c r="AR569" s="1"/>
      <c r="AS569" s="1"/>
      <c r="AT569" s="1"/>
      <c r="AV569" s="1"/>
      <c r="AW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L569" s="1"/>
      <c r="BM569" s="1"/>
      <c r="BN569" s="1"/>
      <c r="BO569" s="1"/>
      <c r="BP569" s="1"/>
      <c r="BR569" s="1"/>
      <c r="BS569" s="1"/>
      <c r="BU569" s="1"/>
      <c r="BV569" s="1"/>
      <c r="BW569" s="1"/>
      <c r="BX569" s="1"/>
      <c r="BY569" s="1"/>
      <c r="CA569" s="1"/>
      <c r="CB569" s="1"/>
      <c r="CC569" s="1"/>
      <c r="CD569" s="1"/>
      <c r="CE569" s="1"/>
      <c r="CG569" s="1"/>
      <c r="CH569" s="1"/>
      <c r="CI569" s="1"/>
      <c r="CJ569" s="1"/>
      <c r="CK569" s="1"/>
      <c r="CM569" s="1"/>
      <c r="CN569" s="1"/>
      <c r="CP569" s="1"/>
      <c r="CQ569" s="1"/>
      <c r="CR569" s="1"/>
      <c r="CS569" s="1"/>
      <c r="CT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R569" s="1"/>
      <c r="DS569" s="1"/>
      <c r="DT569" s="1"/>
      <c r="DU569" s="1"/>
      <c r="DV569" s="1"/>
      <c r="DW569" s="1"/>
    </row>
    <row r="570" spans="1:127">
      <c r="A570" s="3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V570" s="1"/>
      <c r="W570" s="10"/>
      <c r="X570" s="1"/>
      <c r="Z570" s="1"/>
      <c r="AA570" s="1"/>
      <c r="AB570" s="1"/>
      <c r="AD570" s="1"/>
      <c r="AE570" s="1"/>
      <c r="AF570" s="1"/>
      <c r="AH570" s="1"/>
      <c r="AI570" s="1"/>
      <c r="AJ570" s="1"/>
      <c r="AL570" s="1"/>
      <c r="AM570" s="1"/>
      <c r="AN570" s="1"/>
      <c r="AO570" s="1"/>
      <c r="AP570" s="1"/>
      <c r="AQ570" s="1"/>
      <c r="AR570" s="1"/>
      <c r="AS570" s="1"/>
      <c r="AT570" s="1"/>
      <c r="AV570" s="1"/>
      <c r="AW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L570" s="1"/>
      <c r="BM570" s="1"/>
      <c r="BN570" s="1"/>
      <c r="BO570" s="1"/>
      <c r="BP570" s="1"/>
      <c r="BR570" s="1"/>
      <c r="BS570" s="1"/>
      <c r="BU570" s="1"/>
      <c r="BV570" s="1"/>
      <c r="BW570" s="1"/>
      <c r="BX570" s="1"/>
      <c r="BY570" s="1"/>
      <c r="CA570" s="1"/>
      <c r="CB570" s="1"/>
      <c r="CC570" s="1"/>
      <c r="CD570" s="1"/>
      <c r="CE570" s="1"/>
      <c r="CG570" s="1"/>
      <c r="CH570" s="1"/>
      <c r="CI570" s="1"/>
      <c r="CJ570" s="1"/>
      <c r="CK570" s="1"/>
      <c r="CM570" s="1"/>
      <c r="CN570" s="1"/>
      <c r="CP570" s="1"/>
      <c r="CQ570" s="1"/>
      <c r="CR570" s="1"/>
      <c r="CS570" s="1"/>
      <c r="CT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R570" s="1"/>
      <c r="DS570" s="1"/>
      <c r="DT570" s="1"/>
      <c r="DU570" s="1"/>
      <c r="DV570" s="1"/>
      <c r="DW570" s="1"/>
    </row>
    <row r="571" spans="1:127">
      <c r="A571" s="3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V571" s="1"/>
      <c r="W571" s="10"/>
      <c r="X571" s="1"/>
      <c r="Z571" s="1"/>
      <c r="AA571" s="1"/>
      <c r="AB571" s="1"/>
      <c r="AD571" s="1"/>
      <c r="AE571" s="1"/>
      <c r="AF571" s="1"/>
      <c r="AH571" s="1"/>
      <c r="AI571" s="1"/>
      <c r="AJ571" s="1"/>
      <c r="AL571" s="1"/>
      <c r="AM571" s="1"/>
      <c r="AN571" s="1"/>
      <c r="AO571" s="1"/>
      <c r="AP571" s="1"/>
      <c r="AQ571" s="1"/>
      <c r="AR571" s="1"/>
      <c r="AS571" s="1"/>
      <c r="AT571" s="1"/>
      <c r="AV571" s="1"/>
      <c r="AW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L571" s="1"/>
      <c r="BM571" s="1"/>
      <c r="BN571" s="1"/>
      <c r="BO571" s="1"/>
      <c r="BP571" s="1"/>
      <c r="BR571" s="1"/>
      <c r="BS571" s="1"/>
      <c r="BU571" s="1"/>
      <c r="BV571" s="1"/>
      <c r="BW571" s="1"/>
      <c r="BX571" s="1"/>
      <c r="BY571" s="1"/>
      <c r="CA571" s="1"/>
      <c r="CB571" s="1"/>
      <c r="CC571" s="1"/>
      <c r="CD571" s="1"/>
      <c r="CE571" s="1"/>
      <c r="CG571" s="1"/>
      <c r="CH571" s="1"/>
      <c r="CI571" s="1"/>
      <c r="CJ571" s="1"/>
      <c r="CK571" s="1"/>
      <c r="CM571" s="1"/>
      <c r="CN571" s="1"/>
      <c r="CP571" s="1"/>
      <c r="CQ571" s="1"/>
      <c r="CR571" s="1"/>
      <c r="CS571" s="1"/>
      <c r="CT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R571" s="1"/>
      <c r="DS571" s="1"/>
      <c r="DT571" s="1"/>
      <c r="DU571" s="1"/>
      <c r="DV571" s="1"/>
      <c r="DW571" s="1"/>
    </row>
    <row r="572" spans="1:127">
      <c r="A572" s="3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V572" s="1"/>
      <c r="W572" s="10"/>
      <c r="X572" s="1"/>
      <c r="Z572" s="1"/>
      <c r="AA572" s="1"/>
      <c r="AB572" s="1"/>
      <c r="AD572" s="1"/>
      <c r="AE572" s="1"/>
      <c r="AF572" s="1"/>
      <c r="AH572" s="1"/>
      <c r="AI572" s="1"/>
      <c r="AJ572" s="1"/>
      <c r="AL572" s="1"/>
      <c r="AM572" s="1"/>
      <c r="AN572" s="1"/>
      <c r="AO572" s="1"/>
      <c r="AP572" s="1"/>
      <c r="AQ572" s="1"/>
      <c r="AR572" s="1"/>
      <c r="AS572" s="1"/>
      <c r="AT572" s="1"/>
      <c r="AV572" s="1"/>
      <c r="AW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L572" s="1"/>
      <c r="BM572" s="1"/>
      <c r="BN572" s="1"/>
      <c r="BO572" s="1"/>
      <c r="BP572" s="1"/>
      <c r="BR572" s="1"/>
      <c r="BS572" s="1"/>
      <c r="BU572" s="1"/>
      <c r="BV572" s="1"/>
      <c r="BW572" s="1"/>
      <c r="BX572" s="1"/>
      <c r="BY572" s="1"/>
      <c r="CA572" s="1"/>
      <c r="CB572" s="1"/>
      <c r="CC572" s="1"/>
      <c r="CD572" s="1"/>
      <c r="CE572" s="1"/>
      <c r="CG572" s="1"/>
      <c r="CH572" s="1"/>
      <c r="CI572" s="1"/>
      <c r="CJ572" s="1"/>
      <c r="CK572" s="1"/>
      <c r="CM572" s="1"/>
      <c r="CN572" s="1"/>
      <c r="CP572" s="1"/>
      <c r="CQ572" s="1"/>
      <c r="CR572" s="1"/>
      <c r="CS572" s="1"/>
      <c r="CT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R572" s="1"/>
      <c r="DS572" s="1"/>
      <c r="DT572" s="1"/>
      <c r="DU572" s="1"/>
      <c r="DV572" s="1"/>
      <c r="DW572" s="1"/>
    </row>
    <row r="573" spans="1:127">
      <c r="A573" s="3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V573" s="1"/>
      <c r="W573" s="10"/>
      <c r="X573" s="1"/>
      <c r="Z573" s="1"/>
      <c r="AA573" s="1"/>
      <c r="AB573" s="1"/>
      <c r="AD573" s="1"/>
      <c r="AE573" s="1"/>
      <c r="AF573" s="1"/>
      <c r="AH573" s="1"/>
      <c r="AI573" s="1"/>
      <c r="AJ573" s="1"/>
      <c r="AL573" s="1"/>
      <c r="AM573" s="1"/>
      <c r="AN573" s="1"/>
      <c r="AO573" s="1"/>
      <c r="AP573" s="1"/>
      <c r="AQ573" s="1"/>
      <c r="AR573" s="1"/>
      <c r="AS573" s="1"/>
      <c r="AT573" s="1"/>
      <c r="AV573" s="1"/>
      <c r="AW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L573" s="1"/>
      <c r="BM573" s="1"/>
      <c r="BN573" s="1"/>
      <c r="BO573" s="1"/>
      <c r="BP573" s="1"/>
      <c r="BR573" s="1"/>
      <c r="BS573" s="1"/>
      <c r="BU573" s="1"/>
      <c r="BV573" s="1"/>
      <c r="BW573" s="1"/>
      <c r="BX573" s="1"/>
      <c r="BY573" s="1"/>
      <c r="CA573" s="1"/>
      <c r="CB573" s="1"/>
      <c r="CC573" s="1"/>
      <c r="CD573" s="1"/>
      <c r="CE573" s="1"/>
      <c r="CG573" s="1"/>
      <c r="CH573" s="1"/>
      <c r="CI573" s="1"/>
      <c r="CJ573" s="1"/>
      <c r="CK573" s="1"/>
      <c r="CM573" s="1"/>
      <c r="CN573" s="1"/>
      <c r="CP573" s="1"/>
      <c r="CQ573" s="1"/>
      <c r="CR573" s="1"/>
      <c r="CS573" s="1"/>
      <c r="CT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R573" s="1"/>
      <c r="DS573" s="1"/>
      <c r="DT573" s="1"/>
      <c r="DU573" s="1"/>
      <c r="DV573" s="1"/>
      <c r="DW573" s="1"/>
    </row>
    <row r="574" spans="1:127">
      <c r="A574" s="3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V574" s="1"/>
      <c r="W574" s="10"/>
      <c r="X574" s="1"/>
      <c r="Z574" s="1"/>
      <c r="AA574" s="1"/>
      <c r="AB574" s="1"/>
      <c r="AD574" s="1"/>
      <c r="AE574" s="1"/>
      <c r="AF574" s="1"/>
      <c r="AH574" s="1"/>
      <c r="AI574" s="1"/>
      <c r="AJ574" s="1"/>
      <c r="AL574" s="1"/>
      <c r="AM574" s="1"/>
      <c r="AN574" s="1"/>
      <c r="AO574" s="1"/>
      <c r="AP574" s="1"/>
      <c r="AQ574" s="1"/>
      <c r="AR574" s="1"/>
      <c r="AS574" s="1"/>
      <c r="AT574" s="1"/>
      <c r="AV574" s="1"/>
      <c r="AW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L574" s="1"/>
      <c r="BM574" s="1"/>
      <c r="BN574" s="1"/>
      <c r="BO574" s="1"/>
      <c r="BP574" s="1"/>
      <c r="BR574" s="1"/>
      <c r="BS574" s="1"/>
      <c r="BU574" s="1"/>
      <c r="BV574" s="1"/>
      <c r="BW574" s="1"/>
      <c r="BX574" s="1"/>
      <c r="BY574" s="1"/>
      <c r="CA574" s="1"/>
      <c r="CB574" s="1"/>
      <c r="CC574" s="1"/>
      <c r="CD574" s="1"/>
      <c r="CE574" s="1"/>
      <c r="CG574" s="1"/>
      <c r="CH574" s="1"/>
      <c r="CI574" s="1"/>
      <c r="CJ574" s="1"/>
      <c r="CK574" s="1"/>
      <c r="CM574" s="1"/>
      <c r="CN574" s="1"/>
      <c r="CP574" s="1"/>
      <c r="CQ574" s="1"/>
      <c r="CR574" s="1"/>
      <c r="CS574" s="1"/>
      <c r="CT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R574" s="1"/>
      <c r="DS574" s="1"/>
      <c r="DT574" s="1"/>
      <c r="DU574" s="1"/>
      <c r="DV574" s="1"/>
      <c r="DW574" s="1"/>
    </row>
    <row r="575" spans="1:127">
      <c r="A575" s="3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V575" s="1"/>
      <c r="W575" s="10"/>
      <c r="X575" s="1"/>
      <c r="Z575" s="1"/>
      <c r="AA575" s="1"/>
      <c r="AB575" s="1"/>
      <c r="AD575" s="1"/>
      <c r="AE575" s="1"/>
      <c r="AF575" s="1"/>
      <c r="AH575" s="1"/>
      <c r="AI575" s="1"/>
      <c r="AJ575" s="1"/>
      <c r="AL575" s="1"/>
      <c r="AM575" s="1"/>
      <c r="AN575" s="1"/>
      <c r="AO575" s="1"/>
      <c r="AP575" s="1"/>
      <c r="AQ575" s="1"/>
      <c r="AR575" s="1"/>
      <c r="AS575" s="1"/>
      <c r="AT575" s="1"/>
      <c r="AV575" s="1"/>
      <c r="AW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L575" s="1"/>
      <c r="BM575" s="1"/>
      <c r="BN575" s="1"/>
      <c r="BO575" s="1"/>
      <c r="BP575" s="1"/>
      <c r="BR575" s="1"/>
      <c r="BS575" s="1"/>
      <c r="BU575" s="1"/>
      <c r="BV575" s="1"/>
      <c r="BW575" s="1"/>
      <c r="BX575" s="1"/>
      <c r="BY575" s="1"/>
      <c r="CA575" s="1"/>
      <c r="CB575" s="1"/>
      <c r="CC575" s="1"/>
      <c r="CD575" s="1"/>
      <c r="CE575" s="1"/>
      <c r="CG575" s="1"/>
      <c r="CH575" s="1"/>
      <c r="CI575" s="1"/>
      <c r="CJ575" s="1"/>
      <c r="CK575" s="1"/>
      <c r="CM575" s="1"/>
      <c r="CN575" s="1"/>
      <c r="CP575" s="1"/>
      <c r="CQ575" s="1"/>
      <c r="CR575" s="1"/>
      <c r="CS575" s="1"/>
      <c r="CT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R575" s="1"/>
      <c r="DS575" s="1"/>
      <c r="DT575" s="1"/>
      <c r="DU575" s="1"/>
      <c r="DV575" s="1"/>
      <c r="DW575" s="1"/>
    </row>
    <row r="576" spans="1:127">
      <c r="A576" s="3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V576" s="1"/>
      <c r="W576" s="10"/>
      <c r="X576" s="1"/>
      <c r="Z576" s="1"/>
      <c r="AA576" s="1"/>
      <c r="AB576" s="1"/>
      <c r="AD576" s="1"/>
      <c r="AE576" s="1"/>
      <c r="AF576" s="1"/>
      <c r="AH576" s="1"/>
      <c r="AI576" s="1"/>
      <c r="AJ576" s="1"/>
      <c r="AL576" s="1"/>
      <c r="AM576" s="1"/>
      <c r="AN576" s="1"/>
      <c r="AO576" s="1"/>
      <c r="AP576" s="1"/>
      <c r="AQ576" s="1"/>
      <c r="AR576" s="1"/>
      <c r="AS576" s="1"/>
      <c r="AT576" s="1"/>
      <c r="AV576" s="1"/>
      <c r="AW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L576" s="1"/>
      <c r="BM576" s="1"/>
      <c r="BN576" s="1"/>
      <c r="BO576" s="1"/>
      <c r="BP576" s="1"/>
      <c r="BR576" s="1"/>
      <c r="BS576" s="1"/>
      <c r="BU576" s="1"/>
      <c r="BV576" s="1"/>
      <c r="BW576" s="1"/>
      <c r="BX576" s="1"/>
      <c r="BY576" s="1"/>
      <c r="CA576" s="1"/>
      <c r="CB576" s="1"/>
      <c r="CC576" s="1"/>
      <c r="CD576" s="1"/>
      <c r="CE576" s="1"/>
      <c r="CG576" s="1"/>
      <c r="CH576" s="1"/>
      <c r="CI576" s="1"/>
      <c r="CJ576" s="1"/>
      <c r="CK576" s="1"/>
      <c r="CM576" s="1"/>
      <c r="CN576" s="1"/>
      <c r="CP576" s="1"/>
      <c r="CQ576" s="1"/>
      <c r="CR576" s="1"/>
      <c r="CS576" s="1"/>
      <c r="CT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R576" s="1"/>
      <c r="DS576" s="1"/>
      <c r="DT576" s="1"/>
      <c r="DU576" s="1"/>
      <c r="DV576" s="1"/>
      <c r="DW576" s="1"/>
    </row>
    <row r="577" spans="1:127">
      <c r="A577" s="3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V577" s="1"/>
      <c r="W577" s="10"/>
      <c r="X577" s="1"/>
      <c r="Z577" s="1"/>
      <c r="AA577" s="1"/>
      <c r="AB577" s="1"/>
      <c r="AD577" s="1"/>
      <c r="AE577" s="1"/>
      <c r="AF577" s="1"/>
      <c r="AH577" s="1"/>
      <c r="AI577" s="1"/>
      <c r="AJ577" s="1"/>
      <c r="AL577" s="1"/>
      <c r="AM577" s="1"/>
      <c r="AN577" s="1"/>
      <c r="AO577" s="1"/>
      <c r="AP577" s="1"/>
      <c r="AQ577" s="1"/>
      <c r="AR577" s="1"/>
      <c r="AS577" s="1"/>
      <c r="AT577" s="1"/>
      <c r="AV577" s="1"/>
      <c r="AW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L577" s="1"/>
      <c r="BM577" s="1"/>
      <c r="BN577" s="1"/>
      <c r="BO577" s="1"/>
      <c r="BP577" s="1"/>
      <c r="BR577" s="1"/>
      <c r="BS577" s="1"/>
      <c r="BU577" s="1"/>
      <c r="BV577" s="1"/>
      <c r="BW577" s="1"/>
      <c r="BX577" s="1"/>
      <c r="BY577" s="1"/>
      <c r="CA577" s="1"/>
      <c r="CB577" s="1"/>
      <c r="CC577" s="1"/>
      <c r="CD577" s="1"/>
      <c r="CE577" s="1"/>
      <c r="CG577" s="1"/>
      <c r="CH577" s="1"/>
      <c r="CI577" s="1"/>
      <c r="CJ577" s="1"/>
      <c r="CK577" s="1"/>
      <c r="CM577" s="1"/>
      <c r="CN577" s="1"/>
      <c r="CP577" s="1"/>
      <c r="CQ577" s="1"/>
      <c r="CR577" s="1"/>
      <c r="CS577" s="1"/>
      <c r="CT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R577" s="1"/>
      <c r="DS577" s="1"/>
      <c r="DT577" s="1"/>
      <c r="DU577" s="1"/>
      <c r="DV577" s="1"/>
      <c r="DW577" s="1"/>
    </row>
    <row r="578" spans="1:127">
      <c r="A578" s="3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V578" s="1"/>
      <c r="W578" s="10"/>
      <c r="X578" s="1"/>
      <c r="Z578" s="1"/>
      <c r="AA578" s="1"/>
      <c r="AB578" s="1"/>
      <c r="AD578" s="1"/>
      <c r="AE578" s="1"/>
      <c r="AF578" s="1"/>
      <c r="AH578" s="1"/>
      <c r="AI578" s="1"/>
      <c r="AJ578" s="1"/>
      <c r="AL578" s="1"/>
      <c r="AM578" s="1"/>
      <c r="AN578" s="1"/>
      <c r="AO578" s="1"/>
      <c r="AP578" s="1"/>
      <c r="AQ578" s="1"/>
      <c r="AR578" s="1"/>
      <c r="AS578" s="1"/>
      <c r="AT578" s="1"/>
      <c r="AV578" s="1"/>
      <c r="AW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L578" s="1"/>
      <c r="BM578" s="1"/>
      <c r="BN578" s="1"/>
      <c r="BO578" s="1"/>
      <c r="BP578" s="1"/>
      <c r="BR578" s="1"/>
      <c r="BS578" s="1"/>
      <c r="BU578" s="1"/>
      <c r="BV578" s="1"/>
      <c r="BW578" s="1"/>
      <c r="BX578" s="1"/>
      <c r="BY578" s="1"/>
      <c r="CA578" s="1"/>
      <c r="CB578" s="1"/>
      <c r="CC578" s="1"/>
      <c r="CD578" s="1"/>
      <c r="CE578" s="1"/>
      <c r="CG578" s="1"/>
      <c r="CH578" s="1"/>
      <c r="CI578" s="1"/>
      <c r="CJ578" s="1"/>
      <c r="CK578" s="1"/>
      <c r="CM578" s="1"/>
      <c r="CN578" s="1"/>
      <c r="CP578" s="1"/>
      <c r="CQ578" s="1"/>
      <c r="CR578" s="1"/>
      <c r="CS578" s="1"/>
      <c r="CT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R578" s="1"/>
      <c r="DS578" s="1"/>
      <c r="DT578" s="1"/>
      <c r="DU578" s="1"/>
      <c r="DV578" s="1"/>
      <c r="DW578" s="1"/>
    </row>
  </sheetData>
  <mergeCells count="133">
    <mergeCell ref="A74:B74"/>
    <mergeCell ref="DR9:DS9"/>
    <mergeCell ref="CI9:CI10"/>
    <mergeCell ref="CJ9:CK9"/>
    <mergeCell ref="CL9:CL10"/>
    <mergeCell ref="CM9:CN9"/>
    <mergeCell ref="CO9:CO10"/>
    <mergeCell ref="BX9:BY9"/>
    <mergeCell ref="BZ9:BZ10"/>
    <mergeCell ref="CA9:CB9"/>
    <mergeCell ref="CC9:CC10"/>
    <mergeCell ref="CD9:CE9"/>
    <mergeCell ref="CF9:CF10"/>
    <mergeCell ref="BO9:BP9"/>
    <mergeCell ref="BQ9:BQ10"/>
    <mergeCell ref="BR9:BS9"/>
    <mergeCell ref="BT9:BT10"/>
    <mergeCell ref="DI9:DJ9"/>
    <mergeCell ref="DK9:DK10"/>
    <mergeCell ref="DL9:DM9"/>
    <mergeCell ref="DN9:DN10"/>
    <mergeCell ref="DO9:DP9"/>
    <mergeCell ref="DQ9:DQ10"/>
    <mergeCell ref="CZ9:DA9"/>
    <mergeCell ref="DB9:DB10"/>
    <mergeCell ref="DC9:DD9"/>
    <mergeCell ref="DE9:DE10"/>
    <mergeCell ref="DF9:DG9"/>
    <mergeCell ref="DH9:DH10"/>
    <mergeCell ref="CP9:CQ9"/>
    <mergeCell ref="CR9:CR10"/>
    <mergeCell ref="CS9:CT9"/>
    <mergeCell ref="CU9:CU10"/>
    <mergeCell ref="CV9:CW9"/>
    <mergeCell ref="CY9:CY10"/>
    <mergeCell ref="CG9:CH9"/>
    <mergeCell ref="BU9:BV9"/>
    <mergeCell ref="BW9:BW10"/>
    <mergeCell ref="BE9:BF9"/>
    <mergeCell ref="BG9:BG10"/>
    <mergeCell ref="BH9:BJ9"/>
    <mergeCell ref="BK9:BK10"/>
    <mergeCell ref="BL9:BM9"/>
    <mergeCell ref="BN9:BN10"/>
    <mergeCell ref="AV9:AW9"/>
    <mergeCell ref="AX9:AX10"/>
    <mergeCell ref="AY9:AZ9"/>
    <mergeCell ref="BA9:BA10"/>
    <mergeCell ref="BB9:BC9"/>
    <mergeCell ref="BD9:BD10"/>
    <mergeCell ref="BZ8:CB8"/>
    <mergeCell ref="CC8:CE8"/>
    <mergeCell ref="CF8:CH8"/>
    <mergeCell ref="CI8:CK8"/>
    <mergeCell ref="CL8:CN8"/>
    <mergeCell ref="DB8:DD8"/>
    <mergeCell ref="DE8:DG8"/>
    <mergeCell ref="N9:P9"/>
    <mergeCell ref="Q9:Q10"/>
    <mergeCell ref="R9:T9"/>
    <mergeCell ref="U9:U10"/>
    <mergeCell ref="V9:X9"/>
    <mergeCell ref="Y9:Y10"/>
    <mergeCell ref="AG8:AJ8"/>
    <mergeCell ref="AK8:AN8"/>
    <mergeCell ref="AO8:AQ8"/>
    <mergeCell ref="AL9:AN9"/>
    <mergeCell ref="AO9:AO10"/>
    <mergeCell ref="AP9:AQ9"/>
    <mergeCell ref="AR9:AR10"/>
    <mergeCell ref="AS9:AT9"/>
    <mergeCell ref="AU9:AU10"/>
    <mergeCell ref="Z9:AB9"/>
    <mergeCell ref="AC9:AC10"/>
    <mergeCell ref="DB6:DS6"/>
    <mergeCell ref="DT6:DT10"/>
    <mergeCell ref="DU6:DW8"/>
    <mergeCell ref="CY6:DA8"/>
    <mergeCell ref="DB7:DG7"/>
    <mergeCell ref="DH7:DJ8"/>
    <mergeCell ref="DK7:DS7"/>
    <mergeCell ref="DK8:DM8"/>
    <mergeCell ref="DN8:DP8"/>
    <mergeCell ref="DQ8:DS8"/>
    <mergeCell ref="DU9:DU10"/>
    <mergeCell ref="DV9:DW9"/>
    <mergeCell ref="AR7:BC7"/>
    <mergeCell ref="BD7:BF8"/>
    <mergeCell ref="BG7:BV7"/>
    <mergeCell ref="BW7:CE7"/>
    <mergeCell ref="CF7:CN7"/>
    <mergeCell ref="CO7:CQ8"/>
    <mergeCell ref="Q6:CW6"/>
    <mergeCell ref="CX6:CX10"/>
    <mergeCell ref="CR7:CT8"/>
    <mergeCell ref="CU7:CW8"/>
    <mergeCell ref="AR8:AT8"/>
    <mergeCell ref="AU8:AW8"/>
    <mergeCell ref="Q8:T8"/>
    <mergeCell ref="U8:X8"/>
    <mergeCell ref="Y8:AB8"/>
    <mergeCell ref="AC8:AF8"/>
    <mergeCell ref="AX8:AZ8"/>
    <mergeCell ref="BA8:BC8"/>
    <mergeCell ref="BG8:BJ8"/>
    <mergeCell ref="BK8:BM8"/>
    <mergeCell ref="BN8:BP8"/>
    <mergeCell ref="BQ8:BS8"/>
    <mergeCell ref="BT8:BV8"/>
    <mergeCell ref="BW8:BY8"/>
    <mergeCell ref="C2:V2"/>
    <mergeCell ref="C3:V3"/>
    <mergeCell ref="C4:V4"/>
    <mergeCell ref="V5:X5"/>
    <mergeCell ref="A6:A10"/>
    <mergeCell ref="B6:B10"/>
    <mergeCell ref="C6:C10"/>
    <mergeCell ref="D6:D10"/>
    <mergeCell ref="E6:H8"/>
    <mergeCell ref="E9:E10"/>
    <mergeCell ref="F9:H9"/>
    <mergeCell ref="I9:I10"/>
    <mergeCell ref="K9:K10"/>
    <mergeCell ref="L9:L10"/>
    <mergeCell ref="M9:M10"/>
    <mergeCell ref="I6:J8"/>
    <mergeCell ref="K6:L8"/>
    <mergeCell ref="M6:P8"/>
    <mergeCell ref="Q7:AQ7"/>
    <mergeCell ref="AD9:AF9"/>
    <mergeCell ref="AG9:AG10"/>
    <mergeCell ref="AH9:AJ9"/>
    <mergeCell ref="AK9:AK10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0"/>
  <sheetViews>
    <sheetView workbookViewId="0">
      <selection activeCell="I9" sqref="I9"/>
    </sheetView>
  </sheetViews>
  <sheetFormatPr defaultRowHeight="13.5"/>
  <cols>
    <col min="1" max="1" width="4" style="31" customWidth="1"/>
    <col min="2" max="2" width="14.125" style="31" customWidth="1"/>
    <col min="3" max="5" width="9" style="31" customWidth="1"/>
    <col min="6" max="6" width="7" style="31" customWidth="1"/>
    <col min="7" max="9" width="9" style="31" customWidth="1"/>
    <col min="10" max="10" width="9" style="41" customWidth="1"/>
    <col min="11" max="13" width="9" style="31" customWidth="1"/>
    <col min="14" max="14" width="7.125" style="31" customWidth="1"/>
    <col min="15" max="17" width="9" style="31" customWidth="1"/>
    <col min="18" max="18" width="9" style="41" customWidth="1"/>
    <col min="19" max="16384" width="9" style="31"/>
  </cols>
  <sheetData>
    <row r="1" spans="1:18" ht="24" customHeight="1">
      <c r="C1" s="129" t="s">
        <v>118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216"/>
      <c r="R1" s="216"/>
    </row>
    <row r="2" spans="1:18" ht="18.75" customHeight="1">
      <c r="C2" s="129" t="s">
        <v>143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217"/>
      <c r="R2" s="217"/>
    </row>
    <row r="3" spans="1:18" ht="16.5" customHeight="1">
      <c r="Q3" s="31" t="s">
        <v>100</v>
      </c>
    </row>
    <row r="4" spans="1:18" ht="62.25" customHeight="1">
      <c r="A4" s="147" t="s">
        <v>101</v>
      </c>
      <c r="B4" s="147" t="s">
        <v>21</v>
      </c>
      <c r="C4" s="150" t="s">
        <v>119</v>
      </c>
      <c r="D4" s="151"/>
      <c r="E4" s="151"/>
      <c r="F4" s="152"/>
      <c r="G4" s="218" t="s">
        <v>125</v>
      </c>
      <c r="H4" s="218" t="s">
        <v>120</v>
      </c>
      <c r="I4" s="219" t="s">
        <v>126</v>
      </c>
      <c r="J4" s="218" t="s">
        <v>121</v>
      </c>
      <c r="K4" s="150" t="s">
        <v>3</v>
      </c>
      <c r="L4" s="151"/>
      <c r="M4" s="151"/>
      <c r="N4" s="152"/>
      <c r="O4" s="218" t="s">
        <v>127</v>
      </c>
      <c r="P4" s="218" t="s">
        <v>120</v>
      </c>
      <c r="Q4" s="220" t="s">
        <v>128</v>
      </c>
      <c r="R4" s="218" t="s">
        <v>122</v>
      </c>
    </row>
    <row r="5" spans="1:18" ht="29.25" customHeight="1">
      <c r="A5" s="148"/>
      <c r="B5" s="148"/>
      <c r="C5" s="145" t="s">
        <v>124</v>
      </c>
      <c r="D5" s="139" t="s">
        <v>36</v>
      </c>
      <c r="E5" s="140"/>
      <c r="F5" s="141"/>
      <c r="G5" s="218"/>
      <c r="H5" s="218"/>
      <c r="I5" s="221"/>
      <c r="J5" s="218"/>
      <c r="K5" s="145" t="s">
        <v>124</v>
      </c>
      <c r="L5" s="139" t="s">
        <v>36</v>
      </c>
      <c r="M5" s="140"/>
      <c r="N5" s="141"/>
      <c r="O5" s="218"/>
      <c r="P5" s="218"/>
      <c r="Q5" s="222"/>
      <c r="R5" s="218"/>
    </row>
    <row r="6" spans="1:18" ht="29.25" customHeight="1">
      <c r="A6" s="148"/>
      <c r="B6" s="148"/>
      <c r="C6" s="146"/>
      <c r="D6" s="23" t="s">
        <v>144</v>
      </c>
      <c r="E6" s="42" t="s">
        <v>96</v>
      </c>
      <c r="F6" s="42" t="s">
        <v>37</v>
      </c>
      <c r="G6" s="218"/>
      <c r="H6" s="218"/>
      <c r="I6" s="223"/>
      <c r="J6" s="218"/>
      <c r="K6" s="146"/>
      <c r="L6" s="23" t="s">
        <v>144</v>
      </c>
      <c r="M6" s="42" t="s">
        <v>96</v>
      </c>
      <c r="N6" s="42" t="s">
        <v>37</v>
      </c>
      <c r="O6" s="218"/>
      <c r="P6" s="218"/>
      <c r="Q6" s="224"/>
      <c r="R6" s="218"/>
    </row>
    <row r="7" spans="1:18" ht="15" customHeight="1">
      <c r="A7" s="149"/>
      <c r="B7" s="149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45">
        <v>6</v>
      </c>
      <c r="I7" s="45">
        <v>7</v>
      </c>
      <c r="J7" s="45">
        <v>8</v>
      </c>
      <c r="K7" s="45">
        <v>9</v>
      </c>
      <c r="L7" s="45">
        <v>10</v>
      </c>
      <c r="M7" s="45">
        <v>11</v>
      </c>
      <c r="N7" s="45">
        <v>12</v>
      </c>
      <c r="O7" s="45">
        <v>13</v>
      </c>
      <c r="P7" s="45">
        <v>14</v>
      </c>
      <c r="Q7" s="45">
        <v>15</v>
      </c>
      <c r="R7" s="45">
        <v>16</v>
      </c>
    </row>
    <row r="8" spans="1:18" ht="15.75" customHeight="1">
      <c r="A8" s="225">
        <v>1</v>
      </c>
      <c r="B8" s="25" t="s">
        <v>102</v>
      </c>
      <c r="C8" s="26">
        <f>'09'!Q12</f>
        <v>39000</v>
      </c>
      <c r="D8" s="26">
        <f>'09'!R12</f>
        <v>32000</v>
      </c>
      <c r="E8" s="26">
        <f>'09'!S12</f>
        <v>25359.624</v>
      </c>
      <c r="F8" s="26">
        <f>E8*100/D8</f>
        <v>79.248824999999997</v>
      </c>
      <c r="G8" s="32">
        <v>49447</v>
      </c>
      <c r="H8" s="30">
        <v>21162</v>
      </c>
      <c r="I8" s="30">
        <v>0</v>
      </c>
      <c r="J8" s="30">
        <v>0</v>
      </c>
      <c r="K8" s="26">
        <f>'09'!Y12</f>
        <v>2300</v>
      </c>
      <c r="L8" s="26">
        <f>'09'!Z12</f>
        <v>1700</v>
      </c>
      <c r="M8" s="26">
        <f>'09'!AA12</f>
        <v>1198.1894</v>
      </c>
      <c r="N8" s="26">
        <f t="shared" ref="N8:N69" si="0">M8*100/L8</f>
        <v>70.481729411764704</v>
      </c>
      <c r="O8" s="32">
        <v>9288</v>
      </c>
      <c r="P8" s="30">
        <v>4197</v>
      </c>
      <c r="Q8" s="30">
        <v>0</v>
      </c>
      <c r="R8" s="32">
        <v>0</v>
      </c>
    </row>
    <row r="9" spans="1:18" ht="15.75" customHeight="1">
      <c r="A9" s="225">
        <v>2</v>
      </c>
      <c r="B9" s="25" t="s">
        <v>38</v>
      </c>
      <c r="C9" s="26">
        <f>'09'!Q13</f>
        <v>4043.6</v>
      </c>
      <c r="D9" s="26">
        <f>'09'!R13</f>
        <v>2832.4</v>
      </c>
      <c r="E9" s="26">
        <f>'09'!S13</f>
        <v>2397.8240000000001</v>
      </c>
      <c r="F9" s="26">
        <f t="shared" ref="F9:F69" si="1">E9*100/D9</f>
        <v>84.656969354610922</v>
      </c>
      <c r="G9" s="32">
        <v>2505</v>
      </c>
      <c r="H9" s="30">
        <v>300.39999999999998</v>
      </c>
      <c r="I9" s="30">
        <v>0</v>
      </c>
      <c r="J9" s="30">
        <v>0</v>
      </c>
      <c r="K9" s="26">
        <f>'09'!Y13</f>
        <v>0</v>
      </c>
      <c r="L9" s="26">
        <f>'09'!Z13</f>
        <v>0</v>
      </c>
      <c r="M9" s="26">
        <f>'09'!AA13</f>
        <v>20.756</v>
      </c>
      <c r="N9" s="26">
        <v>0</v>
      </c>
      <c r="O9" s="32">
        <v>0</v>
      </c>
      <c r="P9" s="30">
        <v>0</v>
      </c>
      <c r="Q9" s="30">
        <v>0</v>
      </c>
      <c r="R9" s="32">
        <v>0</v>
      </c>
    </row>
    <row r="10" spans="1:18" ht="15.75" customHeight="1">
      <c r="A10" s="225">
        <v>3</v>
      </c>
      <c r="B10" s="25" t="s">
        <v>39</v>
      </c>
      <c r="C10" s="26">
        <f>'09'!Q14</f>
        <v>599.09999999999991</v>
      </c>
      <c r="D10" s="26">
        <f>'09'!R14</f>
        <v>290.3</v>
      </c>
      <c r="E10" s="26">
        <f>'09'!S14</f>
        <v>544.38799999999992</v>
      </c>
      <c r="F10" s="26">
        <f t="shared" si="1"/>
        <v>187.52600757836717</v>
      </c>
      <c r="G10" s="32">
        <v>16.7</v>
      </c>
      <c r="H10" s="30">
        <v>1.5</v>
      </c>
      <c r="I10" s="30">
        <v>0</v>
      </c>
      <c r="J10" s="30">
        <v>0</v>
      </c>
      <c r="K10" s="26">
        <f>'09'!Y14</f>
        <v>1943.7</v>
      </c>
      <c r="L10" s="26">
        <f>'09'!Z14</f>
        <v>1600</v>
      </c>
      <c r="M10" s="26">
        <f>'09'!AA14</f>
        <v>1653.1559999999999</v>
      </c>
      <c r="N10" s="26">
        <f t="shared" si="0"/>
        <v>103.32225</v>
      </c>
      <c r="O10" s="32">
        <v>206.5</v>
      </c>
      <c r="P10" s="30">
        <v>0</v>
      </c>
      <c r="Q10" s="30">
        <v>162.5</v>
      </c>
      <c r="R10" s="32">
        <v>0</v>
      </c>
    </row>
    <row r="11" spans="1:18" ht="15.75" customHeight="1">
      <c r="A11" s="225">
        <v>4</v>
      </c>
      <c r="B11" s="25" t="s">
        <v>40</v>
      </c>
      <c r="C11" s="26">
        <f>'09'!Q15</f>
        <v>618.6</v>
      </c>
      <c r="D11" s="26">
        <f>'09'!R15</f>
        <v>463.8</v>
      </c>
      <c r="E11" s="26">
        <f>'09'!S15</f>
        <v>347.42599999999999</v>
      </c>
      <c r="F11" s="26">
        <f t="shared" si="1"/>
        <v>74.908581285036647</v>
      </c>
      <c r="G11" s="32">
        <v>92.9</v>
      </c>
      <c r="H11" s="30">
        <v>20.399999999999999</v>
      </c>
      <c r="I11" s="30">
        <v>0</v>
      </c>
      <c r="J11" s="30">
        <v>7</v>
      </c>
      <c r="K11" s="26">
        <f>'09'!Y15</f>
        <v>0</v>
      </c>
      <c r="L11" s="26">
        <f>'09'!Z15</f>
        <v>0</v>
      </c>
      <c r="M11" s="26">
        <f>'09'!AA15</f>
        <v>0</v>
      </c>
      <c r="N11" s="26">
        <v>0</v>
      </c>
      <c r="O11" s="32">
        <v>0</v>
      </c>
      <c r="P11" s="30">
        <v>0</v>
      </c>
      <c r="Q11" s="32">
        <v>0</v>
      </c>
      <c r="R11" s="32">
        <v>0</v>
      </c>
    </row>
    <row r="12" spans="1:18" ht="15.75" customHeight="1">
      <c r="A12" s="225">
        <v>5</v>
      </c>
      <c r="B12" s="25" t="s">
        <v>41</v>
      </c>
      <c r="C12" s="26">
        <f>'09'!Q16</f>
        <v>3485.7</v>
      </c>
      <c r="D12" s="26">
        <f>'09'!R16</f>
        <v>2614.1999999999998</v>
      </c>
      <c r="E12" s="26">
        <f>'09'!S16</f>
        <v>1471.011</v>
      </c>
      <c r="F12" s="26">
        <f t="shared" si="1"/>
        <v>56.270025246729411</v>
      </c>
      <c r="G12" s="32">
        <v>750.5</v>
      </c>
      <c r="H12" s="30">
        <v>336.7</v>
      </c>
      <c r="I12" s="30">
        <v>0</v>
      </c>
      <c r="J12" s="30">
        <v>0</v>
      </c>
      <c r="K12" s="26">
        <f>'09'!Y16</f>
        <v>4306.2</v>
      </c>
      <c r="L12" s="26">
        <f>'09'!Z16</f>
        <v>3038.8</v>
      </c>
      <c r="M12" s="26">
        <f>'09'!AA16</f>
        <v>3038.84</v>
      </c>
      <c r="N12" s="26">
        <f t="shared" si="0"/>
        <v>100.00131630906937</v>
      </c>
      <c r="O12" s="32">
        <v>11512.9</v>
      </c>
      <c r="P12" s="30">
        <v>6918.6</v>
      </c>
      <c r="Q12" s="32">
        <v>0</v>
      </c>
      <c r="R12" s="32">
        <v>0</v>
      </c>
    </row>
    <row r="13" spans="1:18" ht="15.75" customHeight="1">
      <c r="A13" s="225">
        <v>6</v>
      </c>
      <c r="B13" s="25" t="s">
        <v>42</v>
      </c>
      <c r="C13" s="26">
        <f>'09'!Q17</f>
        <v>8700</v>
      </c>
      <c r="D13" s="26">
        <f>'09'!R17</f>
        <v>6173</v>
      </c>
      <c r="E13" s="26">
        <f>'09'!S17</f>
        <v>5166.1450000000004</v>
      </c>
      <c r="F13" s="26">
        <f t="shared" si="1"/>
        <v>83.689373076300029</v>
      </c>
      <c r="G13" s="26">
        <v>5684.4</v>
      </c>
      <c r="H13" s="26">
        <v>1849</v>
      </c>
      <c r="I13" s="26">
        <v>500</v>
      </c>
      <c r="J13" s="26">
        <v>500</v>
      </c>
      <c r="K13" s="26">
        <f>'09'!Y17</f>
        <v>10000</v>
      </c>
      <c r="L13" s="26">
        <f>'09'!Z17</f>
        <v>8500</v>
      </c>
      <c r="M13" s="26">
        <f>'09'!AA17</f>
        <v>5831.7640000000001</v>
      </c>
      <c r="N13" s="26">
        <f t="shared" si="0"/>
        <v>68.60898823529412</v>
      </c>
      <c r="O13" s="32">
        <v>18968.099999999999</v>
      </c>
      <c r="P13" s="32">
        <v>10795.2</v>
      </c>
      <c r="Q13" s="32">
        <v>1300</v>
      </c>
      <c r="R13" s="32">
        <v>990</v>
      </c>
    </row>
    <row r="14" spans="1:18" ht="15.75" customHeight="1">
      <c r="A14" s="225">
        <v>7</v>
      </c>
      <c r="B14" s="25" t="s">
        <v>43</v>
      </c>
      <c r="C14" s="26">
        <f>'09'!Q18</f>
        <v>1295.4000000000001</v>
      </c>
      <c r="D14" s="26">
        <f>'09'!R18</f>
        <v>990.3</v>
      </c>
      <c r="E14" s="26">
        <f>'09'!S18</f>
        <v>625.73599999999999</v>
      </c>
      <c r="F14" s="26">
        <f t="shared" si="1"/>
        <v>63.186509138644858</v>
      </c>
      <c r="G14" s="13">
        <v>463</v>
      </c>
      <c r="H14" s="13">
        <v>83.9</v>
      </c>
      <c r="I14" s="13">
        <v>110.6</v>
      </c>
      <c r="J14" s="13">
        <v>194</v>
      </c>
      <c r="K14" s="26">
        <f>'09'!Y18</f>
        <v>717.2</v>
      </c>
      <c r="L14" s="26">
        <f>'09'!Z18</f>
        <v>336.1</v>
      </c>
      <c r="M14" s="26">
        <f>'09'!AA18</f>
        <v>336.108</v>
      </c>
      <c r="N14" s="26">
        <f t="shared" si="0"/>
        <v>100.00238024397501</v>
      </c>
      <c r="O14" s="226">
        <v>1012.4</v>
      </c>
      <c r="P14" s="226">
        <v>584.9</v>
      </c>
      <c r="Q14" s="226">
        <v>236.8</v>
      </c>
      <c r="R14" s="226">
        <v>0</v>
      </c>
    </row>
    <row r="15" spans="1:18" ht="15.75" customHeight="1">
      <c r="A15" s="225">
        <v>8</v>
      </c>
      <c r="B15" s="25" t="s">
        <v>44</v>
      </c>
      <c r="C15" s="26">
        <f>'09'!Q19</f>
        <v>3353.4</v>
      </c>
      <c r="D15" s="26">
        <f>'09'!R19</f>
        <v>1832</v>
      </c>
      <c r="E15" s="26">
        <f>'09'!S19</f>
        <v>2824.2560000000003</v>
      </c>
      <c r="F15" s="26">
        <f t="shared" si="1"/>
        <v>154.16244541484718</v>
      </c>
      <c r="G15" s="32">
        <v>5219.5</v>
      </c>
      <c r="H15" s="30">
        <v>2423.6999999999998</v>
      </c>
      <c r="I15" s="30">
        <v>0</v>
      </c>
      <c r="J15" s="26">
        <v>0</v>
      </c>
      <c r="K15" s="26">
        <f>'09'!Y19</f>
        <v>5484.5</v>
      </c>
      <c r="L15" s="26">
        <f>'09'!Z19</f>
        <v>2200</v>
      </c>
      <c r="M15" s="26">
        <f>'09'!AA19</f>
        <v>1820.2829999999999</v>
      </c>
      <c r="N15" s="26">
        <f t="shared" si="0"/>
        <v>82.740136363636353</v>
      </c>
      <c r="O15" s="32">
        <v>4160.3</v>
      </c>
      <c r="P15" s="30">
        <v>2246.6</v>
      </c>
      <c r="Q15" s="30">
        <v>0</v>
      </c>
      <c r="R15" s="32">
        <v>0</v>
      </c>
    </row>
    <row r="16" spans="1:18" ht="15.75" customHeight="1">
      <c r="A16" s="225">
        <v>9</v>
      </c>
      <c r="B16" s="25" t="s">
        <v>45</v>
      </c>
      <c r="C16" s="26">
        <f>'09'!Q20</f>
        <v>3580</v>
      </c>
      <c r="D16" s="26">
        <f>'09'!R20</f>
        <v>2700.8</v>
      </c>
      <c r="E16" s="26">
        <f>'09'!S20</f>
        <v>1352.883</v>
      </c>
      <c r="F16" s="26">
        <f t="shared" si="1"/>
        <v>50.091935722748815</v>
      </c>
      <c r="G16" s="32">
        <v>2533.1999999999998</v>
      </c>
      <c r="H16" s="30">
        <v>1238</v>
      </c>
      <c r="I16" s="30">
        <v>0</v>
      </c>
      <c r="J16" s="26">
        <v>0</v>
      </c>
      <c r="K16" s="26">
        <f>'09'!Y20</f>
        <v>2826</v>
      </c>
      <c r="L16" s="26">
        <f>'09'!Z20</f>
        <v>2220</v>
      </c>
      <c r="M16" s="26">
        <f>'09'!AA20</f>
        <v>929.73400000000004</v>
      </c>
      <c r="N16" s="26">
        <f t="shared" si="0"/>
        <v>41.879909909909912</v>
      </c>
      <c r="O16" s="32">
        <v>8964.4</v>
      </c>
      <c r="P16" s="30">
        <v>5712.6</v>
      </c>
      <c r="Q16" s="30">
        <v>0</v>
      </c>
      <c r="R16" s="32">
        <v>0</v>
      </c>
    </row>
    <row r="17" spans="1:18" ht="15.75" customHeight="1">
      <c r="A17" s="225">
        <v>10</v>
      </c>
      <c r="B17" s="25" t="s">
        <v>46</v>
      </c>
      <c r="C17" s="26">
        <f>'09'!Q21</f>
        <v>1498.8</v>
      </c>
      <c r="D17" s="26">
        <f>'09'!R21</f>
        <v>1120</v>
      </c>
      <c r="E17" s="26">
        <f>'09'!S21</f>
        <v>1180.4780000000001</v>
      </c>
      <c r="F17" s="26">
        <f t="shared" si="1"/>
        <v>105.39982142857143</v>
      </c>
      <c r="G17" s="32">
        <v>0</v>
      </c>
      <c r="H17" s="30">
        <v>0</v>
      </c>
      <c r="I17" s="30">
        <v>0</v>
      </c>
      <c r="J17" s="26">
        <v>0</v>
      </c>
      <c r="K17" s="26">
        <f>'09'!Y21</f>
        <v>1334</v>
      </c>
      <c r="L17" s="26">
        <f>'09'!Z21</f>
        <v>1228.8</v>
      </c>
      <c r="M17" s="26">
        <f>'09'!AA21</f>
        <v>775.89200000000005</v>
      </c>
      <c r="N17" s="26">
        <f t="shared" si="0"/>
        <v>63.142252604166679</v>
      </c>
      <c r="O17" s="32">
        <v>2133.1999999999998</v>
      </c>
      <c r="P17" s="30">
        <v>2073.1999999999998</v>
      </c>
      <c r="Q17" s="30">
        <v>0</v>
      </c>
      <c r="R17" s="32">
        <v>0</v>
      </c>
    </row>
    <row r="18" spans="1:18" ht="15.75" customHeight="1">
      <c r="A18" s="225">
        <v>11</v>
      </c>
      <c r="B18" s="25" t="s">
        <v>47</v>
      </c>
      <c r="C18" s="26">
        <f>'09'!Q22</f>
        <v>500</v>
      </c>
      <c r="D18" s="26">
        <f>'09'!R22</f>
        <v>400</v>
      </c>
      <c r="E18" s="26">
        <f>'09'!S22</f>
        <v>315.18099999999998</v>
      </c>
      <c r="F18" s="26">
        <f t="shared" si="1"/>
        <v>78.795249999999996</v>
      </c>
      <c r="G18" s="32">
        <v>45.2</v>
      </c>
      <c r="H18" s="30">
        <v>7.7</v>
      </c>
      <c r="I18" s="30">
        <v>45.2</v>
      </c>
      <c r="J18" s="26">
        <v>43.6</v>
      </c>
      <c r="K18" s="26">
        <f>'09'!Y22</f>
        <v>3300</v>
      </c>
      <c r="L18" s="26">
        <f>'09'!Z22</f>
        <v>2475</v>
      </c>
      <c r="M18" s="26">
        <f>'09'!AA22</f>
        <v>1954.9159999999999</v>
      </c>
      <c r="N18" s="26">
        <f t="shared" si="0"/>
        <v>78.986505050505059</v>
      </c>
      <c r="O18" s="32">
        <v>4959.8</v>
      </c>
      <c r="P18" s="30">
        <v>4043.5</v>
      </c>
      <c r="Q18" s="30">
        <v>510.4</v>
      </c>
      <c r="R18" s="32">
        <v>500</v>
      </c>
    </row>
    <row r="19" spans="1:18" ht="15.75" customHeight="1">
      <c r="A19" s="225">
        <v>12</v>
      </c>
      <c r="B19" s="25" t="s">
        <v>48</v>
      </c>
      <c r="C19" s="26">
        <f>'09'!Q23</f>
        <v>330</v>
      </c>
      <c r="D19" s="26">
        <f>'09'!R23</f>
        <v>180</v>
      </c>
      <c r="E19" s="26">
        <f>'09'!S23</f>
        <v>186.017</v>
      </c>
      <c r="F19" s="26">
        <f t="shared" si="1"/>
        <v>103.34277777777778</v>
      </c>
      <c r="G19" s="32">
        <v>62.6</v>
      </c>
      <c r="H19" s="32">
        <v>14.9</v>
      </c>
      <c r="I19" s="32">
        <v>0</v>
      </c>
      <c r="J19" s="26">
        <v>0</v>
      </c>
      <c r="K19" s="26">
        <f>'09'!Y23</f>
        <v>596.4</v>
      </c>
      <c r="L19" s="26">
        <f>'09'!Z23</f>
        <v>372.8</v>
      </c>
      <c r="M19" s="26">
        <f>'09'!AA23</f>
        <v>401.03</v>
      </c>
      <c r="N19" s="26">
        <f t="shared" si="0"/>
        <v>107.57242489270386</v>
      </c>
      <c r="O19" s="32">
        <v>1605.9</v>
      </c>
      <c r="P19" s="30">
        <v>974.3</v>
      </c>
      <c r="Q19" s="30">
        <v>0</v>
      </c>
      <c r="R19" s="32">
        <v>0</v>
      </c>
    </row>
    <row r="20" spans="1:18" ht="15.75" customHeight="1">
      <c r="A20" s="225">
        <v>13</v>
      </c>
      <c r="B20" s="25" t="s">
        <v>49</v>
      </c>
      <c r="C20" s="26">
        <f>'09'!Q24</f>
        <v>628.09999999999991</v>
      </c>
      <c r="D20" s="26">
        <f>'09'!R24</f>
        <v>471</v>
      </c>
      <c r="E20" s="26">
        <f>'09'!S24</f>
        <v>327.916</v>
      </c>
      <c r="F20" s="26">
        <f t="shared" si="1"/>
        <v>69.621231422505303</v>
      </c>
      <c r="G20" s="32">
        <v>437.5</v>
      </c>
      <c r="H20" s="32">
        <v>161.80000000000001</v>
      </c>
      <c r="I20" s="32">
        <v>0</v>
      </c>
      <c r="J20" s="26">
        <v>6.8</v>
      </c>
      <c r="K20" s="26">
        <f>'09'!Y24</f>
        <v>1418.5</v>
      </c>
      <c r="L20" s="26">
        <f>'09'!Z24</f>
        <v>1063.8</v>
      </c>
      <c r="M20" s="26">
        <f>'09'!AA24</f>
        <v>660.96</v>
      </c>
      <c r="N20" s="26">
        <f t="shared" si="0"/>
        <v>62.131979695431475</v>
      </c>
      <c r="O20" s="32">
        <v>2199.8000000000002</v>
      </c>
      <c r="P20" s="30">
        <v>1651.4</v>
      </c>
      <c r="Q20" s="30">
        <v>0</v>
      </c>
      <c r="R20" s="32">
        <v>107.3</v>
      </c>
    </row>
    <row r="21" spans="1:18" ht="15.75" customHeight="1">
      <c r="A21" s="225">
        <v>14</v>
      </c>
      <c r="B21" s="25" t="s">
        <v>50</v>
      </c>
      <c r="C21" s="26">
        <f>'09'!Q25</f>
        <v>2423.9</v>
      </c>
      <c r="D21" s="26">
        <f>'09'!R25</f>
        <v>1817.8</v>
      </c>
      <c r="E21" s="26">
        <f>'09'!S25</f>
        <v>1091.749</v>
      </c>
      <c r="F21" s="26">
        <f t="shared" si="1"/>
        <v>60.058807349543407</v>
      </c>
      <c r="G21" s="32">
        <v>3706</v>
      </c>
      <c r="H21" s="32">
        <v>1714.5</v>
      </c>
      <c r="I21" s="32">
        <v>0</v>
      </c>
      <c r="J21" s="26">
        <v>0</v>
      </c>
      <c r="K21" s="26">
        <f>'09'!Y25</f>
        <v>2681.7</v>
      </c>
      <c r="L21" s="26">
        <f>'09'!Z25</f>
        <v>2011.2</v>
      </c>
      <c r="M21" s="26">
        <f>'09'!AA25</f>
        <v>395.32400000000001</v>
      </c>
      <c r="N21" s="26">
        <f t="shared" si="0"/>
        <v>19.656125696101832</v>
      </c>
      <c r="O21" s="32">
        <v>12867.8</v>
      </c>
      <c r="P21" s="30">
        <v>7053.9</v>
      </c>
      <c r="Q21" s="30">
        <v>0</v>
      </c>
      <c r="R21" s="32">
        <v>0</v>
      </c>
    </row>
    <row r="22" spans="1:18" ht="15.75" customHeight="1">
      <c r="A22" s="225">
        <v>15</v>
      </c>
      <c r="B22" s="36" t="s">
        <v>103</v>
      </c>
      <c r="C22" s="26">
        <f>'09'!Q26</f>
        <v>736.1</v>
      </c>
      <c r="D22" s="26">
        <f>'09'!R26</f>
        <v>400.3</v>
      </c>
      <c r="E22" s="26">
        <f>'09'!S26</f>
        <v>267.65799999999996</v>
      </c>
      <c r="F22" s="26">
        <f t="shared" si="1"/>
        <v>66.864351736197833</v>
      </c>
      <c r="G22" s="32">
        <v>452.2</v>
      </c>
      <c r="H22" s="32">
        <v>126.9</v>
      </c>
      <c r="I22" s="32">
        <v>0</v>
      </c>
      <c r="J22" s="26">
        <v>0</v>
      </c>
      <c r="K22" s="26">
        <f>'09'!Y26</f>
        <v>1619.5</v>
      </c>
      <c r="L22" s="26">
        <f>'09'!Z26</f>
        <v>1104.8</v>
      </c>
      <c r="M22" s="26">
        <f>'09'!AA26</f>
        <v>1104.8440000000001</v>
      </c>
      <c r="N22" s="26">
        <f t="shared" si="0"/>
        <v>100.00398262128893</v>
      </c>
      <c r="O22" s="32">
        <v>1409.7</v>
      </c>
      <c r="P22" s="30">
        <v>1042.7</v>
      </c>
      <c r="Q22" s="30">
        <v>49.9</v>
      </c>
      <c r="R22" s="32">
        <v>6.1</v>
      </c>
    </row>
    <row r="23" spans="1:18" ht="15.75" customHeight="1">
      <c r="A23" s="225">
        <v>16</v>
      </c>
      <c r="B23" s="25" t="s">
        <v>51</v>
      </c>
      <c r="C23" s="26">
        <f>'09'!Q27</f>
        <v>399</v>
      </c>
      <c r="D23" s="26">
        <f>'09'!R27</f>
        <v>250</v>
      </c>
      <c r="E23" s="26">
        <f>'09'!S27</f>
        <v>205.29499999999999</v>
      </c>
      <c r="F23" s="26">
        <f t="shared" si="1"/>
        <v>82.117999999999995</v>
      </c>
      <c r="G23" s="32">
        <v>319.89999999999998</v>
      </c>
      <c r="H23" s="32">
        <v>146.9</v>
      </c>
      <c r="I23" s="32">
        <v>0</v>
      </c>
      <c r="J23" s="26">
        <v>0</v>
      </c>
      <c r="K23" s="26">
        <f>'09'!Y27</f>
        <v>317</v>
      </c>
      <c r="L23" s="26">
        <f>'09'!Z27</f>
        <v>221.7</v>
      </c>
      <c r="M23" s="26">
        <f>'09'!AA27</f>
        <v>221.73</v>
      </c>
      <c r="N23" s="26">
        <f t="shared" si="0"/>
        <v>100.01353179972936</v>
      </c>
      <c r="O23" s="32">
        <v>2036</v>
      </c>
      <c r="P23" s="30">
        <v>406.3</v>
      </c>
      <c r="Q23" s="30">
        <v>0</v>
      </c>
      <c r="R23" s="32">
        <v>0</v>
      </c>
    </row>
    <row r="24" spans="1:18" ht="15.75" customHeight="1">
      <c r="A24" s="225">
        <v>17</v>
      </c>
      <c r="B24" s="25" t="s">
        <v>52</v>
      </c>
      <c r="C24" s="26">
        <f>'09'!Q28</f>
        <v>230.9</v>
      </c>
      <c r="D24" s="26">
        <f>'09'!R28</f>
        <v>173.2</v>
      </c>
      <c r="E24" s="26">
        <f>'09'!S28</f>
        <v>195.37799999999999</v>
      </c>
      <c r="F24" s="26">
        <f t="shared" si="1"/>
        <v>112.80484988452656</v>
      </c>
      <c r="G24" s="32">
        <v>489</v>
      </c>
      <c r="H24" s="32">
        <v>308.39999999999998</v>
      </c>
      <c r="I24" s="32">
        <v>0</v>
      </c>
      <c r="J24" s="26">
        <v>0</v>
      </c>
      <c r="K24" s="26">
        <f>'09'!Y28</f>
        <v>1108.4000000000001</v>
      </c>
      <c r="L24" s="26">
        <f>'09'!Z28</f>
        <v>831.3</v>
      </c>
      <c r="M24" s="26">
        <f>'09'!AA28</f>
        <v>576.04999999999995</v>
      </c>
      <c r="N24" s="26">
        <f t="shared" si="0"/>
        <v>69.29507999518826</v>
      </c>
      <c r="O24" s="32">
        <v>2284</v>
      </c>
      <c r="P24" s="30">
        <v>875.5</v>
      </c>
      <c r="Q24" s="30">
        <v>200</v>
      </c>
      <c r="R24" s="32">
        <v>0</v>
      </c>
    </row>
    <row r="25" spans="1:18" ht="15.75" customHeight="1">
      <c r="A25" s="225">
        <v>18</v>
      </c>
      <c r="B25" s="25" t="s">
        <v>53</v>
      </c>
      <c r="C25" s="26">
        <f>'09'!Q29</f>
        <v>1315</v>
      </c>
      <c r="D25" s="26">
        <f>'09'!R29</f>
        <v>1015</v>
      </c>
      <c r="E25" s="26">
        <f>'09'!S29</f>
        <v>685.10400000000004</v>
      </c>
      <c r="F25" s="26">
        <f t="shared" si="1"/>
        <v>67.497931034482761</v>
      </c>
      <c r="G25" s="13">
        <v>510.2</v>
      </c>
      <c r="H25" s="13">
        <v>257.7</v>
      </c>
      <c r="I25" s="13">
        <v>0</v>
      </c>
      <c r="J25" s="13">
        <v>0</v>
      </c>
      <c r="K25" s="26">
        <f>'09'!Y29</f>
        <v>3500</v>
      </c>
      <c r="L25" s="26">
        <f>'09'!Z29</f>
        <v>2062.6</v>
      </c>
      <c r="M25" s="26">
        <f>'09'!AA29</f>
        <v>2202.636</v>
      </c>
      <c r="N25" s="26">
        <f t="shared" si="0"/>
        <v>106.78929506448173</v>
      </c>
      <c r="O25" s="227">
        <v>1468.4</v>
      </c>
      <c r="P25" s="227">
        <v>1283.7</v>
      </c>
      <c r="Q25" s="227">
        <v>1276</v>
      </c>
      <c r="R25" s="227">
        <v>505.6</v>
      </c>
    </row>
    <row r="26" spans="1:18" ht="15.75" customHeight="1">
      <c r="A26" s="225">
        <v>19</v>
      </c>
      <c r="B26" s="25" t="s">
        <v>54</v>
      </c>
      <c r="C26" s="26">
        <f>'09'!Q30</f>
        <v>3130</v>
      </c>
      <c r="D26" s="26">
        <f>'09'!R30</f>
        <v>2900</v>
      </c>
      <c r="E26" s="26">
        <f>'09'!S30</f>
        <v>2650.9520000000002</v>
      </c>
      <c r="F26" s="26">
        <f t="shared" si="1"/>
        <v>91.412137931034493</v>
      </c>
      <c r="G26" s="32">
        <v>1681</v>
      </c>
      <c r="H26" s="32">
        <v>919.2</v>
      </c>
      <c r="I26" s="32">
        <v>0</v>
      </c>
      <c r="J26" s="26">
        <v>348.4</v>
      </c>
      <c r="K26" s="26">
        <f>'09'!Y30</f>
        <v>5007.8</v>
      </c>
      <c r="L26" s="26">
        <f>'09'!Z30</f>
        <v>3567.6</v>
      </c>
      <c r="M26" s="26">
        <f>'09'!AA30</f>
        <v>3572.1120000000001</v>
      </c>
      <c r="N26" s="26">
        <f t="shared" si="0"/>
        <v>100.12647157753112</v>
      </c>
      <c r="O26" s="32">
        <v>6213.2</v>
      </c>
      <c r="P26" s="30">
        <v>3035.3</v>
      </c>
      <c r="Q26" s="30">
        <v>0</v>
      </c>
      <c r="R26" s="32">
        <v>24.6</v>
      </c>
    </row>
    <row r="27" spans="1:18" ht="15.75" customHeight="1">
      <c r="A27" s="225">
        <v>20</v>
      </c>
      <c r="B27" s="25" t="s">
        <v>55</v>
      </c>
      <c r="C27" s="26">
        <f>'09'!Q31</f>
        <v>500</v>
      </c>
      <c r="D27" s="26">
        <f>'09'!R31</f>
        <v>450</v>
      </c>
      <c r="E27" s="26">
        <f>'09'!S31</f>
        <v>228.14</v>
      </c>
      <c r="F27" s="26">
        <f t="shared" si="1"/>
        <v>50.69777777777778</v>
      </c>
      <c r="G27" s="32">
        <v>728.2</v>
      </c>
      <c r="H27" s="32">
        <v>341.1</v>
      </c>
      <c r="I27" s="32">
        <v>0</v>
      </c>
      <c r="J27" s="32">
        <v>0</v>
      </c>
      <c r="K27" s="26">
        <f>'09'!Y31</f>
        <v>1352</v>
      </c>
      <c r="L27" s="26">
        <f>'09'!Z31</f>
        <v>943.8</v>
      </c>
      <c r="M27" s="26">
        <f>'09'!AA31</f>
        <v>943.8</v>
      </c>
      <c r="N27" s="26">
        <f t="shared" si="0"/>
        <v>100</v>
      </c>
      <c r="O27" s="32">
        <v>3872.4</v>
      </c>
      <c r="P27" s="30">
        <v>2211.6</v>
      </c>
      <c r="Q27" s="30">
        <v>0</v>
      </c>
      <c r="R27" s="30">
        <v>0</v>
      </c>
    </row>
    <row r="28" spans="1:18" ht="15.75" customHeight="1">
      <c r="A28" s="225">
        <v>21</v>
      </c>
      <c r="B28" s="29" t="s">
        <v>104</v>
      </c>
      <c r="C28" s="26">
        <f>'09'!Q32</f>
        <v>57502.9</v>
      </c>
      <c r="D28" s="26">
        <f>'09'!R32</f>
        <v>36297.699999999997</v>
      </c>
      <c r="E28" s="26">
        <f>'09'!S32</f>
        <v>36423.472000000002</v>
      </c>
      <c r="F28" s="26">
        <f t="shared" si="1"/>
        <v>100.3465012934704</v>
      </c>
      <c r="G28" s="32">
        <v>29885.4</v>
      </c>
      <c r="H28" s="30">
        <v>11342.5</v>
      </c>
      <c r="I28" s="30">
        <v>17018.5</v>
      </c>
      <c r="J28" s="26">
        <v>7094.5</v>
      </c>
      <c r="K28" s="26">
        <f>'09'!Y32</f>
        <v>29617.1</v>
      </c>
      <c r="L28" s="26">
        <f>'09'!Z32</f>
        <v>15000</v>
      </c>
      <c r="M28" s="26">
        <f>'09'!AA32</f>
        <v>13750.712</v>
      </c>
      <c r="N28" s="26">
        <f t="shared" si="0"/>
        <v>91.671413333333334</v>
      </c>
      <c r="O28" s="32">
        <v>41101</v>
      </c>
      <c r="P28" s="30">
        <v>20902.2</v>
      </c>
      <c r="Q28" s="30">
        <v>10624.8</v>
      </c>
      <c r="R28" s="32">
        <v>4547.3999999999996</v>
      </c>
    </row>
    <row r="29" spans="1:18" ht="15.75" customHeight="1">
      <c r="A29" s="225">
        <v>22</v>
      </c>
      <c r="B29" s="25" t="s">
        <v>56</v>
      </c>
      <c r="C29" s="26">
        <f>'09'!Q33</f>
        <v>288.8</v>
      </c>
      <c r="D29" s="26">
        <f>'09'!R33</f>
        <v>110.9</v>
      </c>
      <c r="E29" s="26">
        <f>'09'!S33</f>
        <v>204.35</v>
      </c>
      <c r="F29" s="26">
        <f t="shared" si="1"/>
        <v>184.26510369702433</v>
      </c>
      <c r="G29" s="32">
        <v>116.3</v>
      </c>
      <c r="H29" s="32">
        <v>62.8</v>
      </c>
      <c r="I29" s="32">
        <v>88</v>
      </c>
      <c r="J29" s="32">
        <v>105.6</v>
      </c>
      <c r="K29" s="26">
        <f>'09'!Y33</f>
        <v>551.6</v>
      </c>
      <c r="L29" s="26">
        <f>'09'!Z33</f>
        <v>340.8</v>
      </c>
      <c r="M29" s="26">
        <f>'09'!AA33</f>
        <v>376.65</v>
      </c>
      <c r="N29" s="26">
        <f t="shared" si="0"/>
        <v>110.51936619718309</v>
      </c>
      <c r="O29" s="32">
        <v>307.8</v>
      </c>
      <c r="P29" s="30">
        <v>166.2</v>
      </c>
      <c r="Q29" s="30">
        <v>0</v>
      </c>
      <c r="R29" s="32">
        <v>63.8</v>
      </c>
    </row>
    <row r="30" spans="1:18" ht="15.75" customHeight="1">
      <c r="A30" s="225">
        <v>23</v>
      </c>
      <c r="B30" s="25" t="s">
        <v>57</v>
      </c>
      <c r="C30" s="26">
        <f>'09'!Q34</f>
        <v>1089.3</v>
      </c>
      <c r="D30" s="26">
        <f>'09'!R34</f>
        <v>789.9</v>
      </c>
      <c r="E30" s="26">
        <f>'09'!S34</f>
        <v>879.88099999999997</v>
      </c>
      <c r="F30" s="26">
        <f t="shared" si="1"/>
        <v>111.3914419546778</v>
      </c>
      <c r="G30" s="32">
        <v>0</v>
      </c>
      <c r="H30" s="32">
        <v>0</v>
      </c>
      <c r="I30" s="32">
        <v>0</v>
      </c>
      <c r="J30" s="32">
        <v>0</v>
      </c>
      <c r="K30" s="26">
        <f>'09'!Y34</f>
        <v>1205</v>
      </c>
      <c r="L30" s="26">
        <f>'09'!Z34</f>
        <v>800</v>
      </c>
      <c r="M30" s="26">
        <f>'09'!AA34</f>
        <v>536.15</v>
      </c>
      <c r="N30" s="26">
        <f t="shared" si="0"/>
        <v>67.018749999999997</v>
      </c>
      <c r="O30" s="32">
        <v>200</v>
      </c>
      <c r="P30" s="30">
        <v>0</v>
      </c>
      <c r="Q30" s="30">
        <v>200</v>
      </c>
      <c r="R30" s="32">
        <v>0</v>
      </c>
    </row>
    <row r="31" spans="1:18" ht="15.75" customHeight="1">
      <c r="A31" s="225">
        <v>24</v>
      </c>
      <c r="B31" s="25" t="s">
        <v>58</v>
      </c>
      <c r="C31" s="26">
        <f>'09'!Q35</f>
        <v>3302.9</v>
      </c>
      <c r="D31" s="26">
        <f>'09'!R35</f>
        <v>1510</v>
      </c>
      <c r="E31" s="26">
        <f>'09'!S35</f>
        <v>1531.231</v>
      </c>
      <c r="F31" s="26">
        <f t="shared" si="1"/>
        <v>101.40602649006622</v>
      </c>
      <c r="G31" s="228">
        <v>590</v>
      </c>
      <c r="H31" s="228">
        <v>108.5</v>
      </c>
      <c r="I31" s="228">
        <v>30</v>
      </c>
      <c r="J31" s="228">
        <v>258.8</v>
      </c>
      <c r="K31" s="26">
        <f>'09'!Y35</f>
        <v>597.6</v>
      </c>
      <c r="L31" s="26">
        <f>'09'!Z35</f>
        <v>400</v>
      </c>
      <c r="M31" s="26">
        <f>'09'!AA35</f>
        <v>406.37</v>
      </c>
      <c r="N31" s="26">
        <f t="shared" si="0"/>
        <v>101.5925</v>
      </c>
      <c r="O31" s="229">
        <v>157.9</v>
      </c>
      <c r="P31" s="229">
        <v>73.2</v>
      </c>
      <c r="Q31" s="229">
        <v>36.299999999999997</v>
      </c>
      <c r="R31" s="229">
        <v>18.5</v>
      </c>
    </row>
    <row r="32" spans="1:18" ht="15.75" customHeight="1">
      <c r="A32" s="225">
        <v>25</v>
      </c>
      <c r="B32" s="25" t="s">
        <v>59</v>
      </c>
      <c r="C32" s="26">
        <f>'09'!Q36</f>
        <v>144.79999999999998</v>
      </c>
      <c r="D32" s="26">
        <f>'09'!R36</f>
        <v>123.7</v>
      </c>
      <c r="E32" s="26">
        <f>'09'!S36</f>
        <v>214.06</v>
      </c>
      <c r="F32" s="26">
        <f t="shared" si="1"/>
        <v>173.04769603880356</v>
      </c>
      <c r="G32" s="32">
        <v>19</v>
      </c>
      <c r="H32" s="32">
        <v>10.3</v>
      </c>
      <c r="I32" s="32">
        <v>0</v>
      </c>
      <c r="J32" s="32">
        <v>0</v>
      </c>
      <c r="K32" s="26">
        <f>'09'!Y36</f>
        <v>700</v>
      </c>
      <c r="L32" s="26">
        <f>'09'!Z36</f>
        <v>610</v>
      </c>
      <c r="M32" s="26">
        <f>'09'!AA36</f>
        <v>374.03300000000002</v>
      </c>
      <c r="N32" s="26">
        <f t="shared" si="0"/>
        <v>61.316885245901645</v>
      </c>
      <c r="O32" s="32">
        <v>1111</v>
      </c>
      <c r="P32" s="30">
        <v>560</v>
      </c>
      <c r="Q32" s="30">
        <v>0</v>
      </c>
      <c r="R32" s="32">
        <v>0</v>
      </c>
    </row>
    <row r="33" spans="1:18" ht="15.75" customHeight="1">
      <c r="A33" s="225">
        <v>26</v>
      </c>
      <c r="B33" s="25" t="s">
        <v>60</v>
      </c>
      <c r="C33" s="26">
        <f>'09'!Q37</f>
        <v>6989.9</v>
      </c>
      <c r="D33" s="26">
        <f>'09'!R37</f>
        <v>4150</v>
      </c>
      <c r="E33" s="26">
        <f>'09'!S37</f>
        <v>4470.5360000000001</v>
      </c>
      <c r="F33" s="26">
        <f t="shared" si="1"/>
        <v>107.72375903614457</v>
      </c>
      <c r="G33" s="32">
        <v>2977.3</v>
      </c>
      <c r="H33" s="32">
        <v>863.1</v>
      </c>
      <c r="I33" s="32">
        <v>0</v>
      </c>
      <c r="J33" s="32">
        <v>0</v>
      </c>
      <c r="K33" s="26">
        <f>'09'!Y37</f>
        <v>894.1</v>
      </c>
      <c r="L33" s="26">
        <f>'09'!Z37</f>
        <v>660</v>
      </c>
      <c r="M33" s="26">
        <f>'09'!AA37</f>
        <v>687.78599999999994</v>
      </c>
      <c r="N33" s="26">
        <f t="shared" si="0"/>
        <v>104.21</v>
      </c>
      <c r="O33" s="32">
        <v>1366.8</v>
      </c>
      <c r="P33" s="30">
        <v>639.79999999999995</v>
      </c>
      <c r="Q33" s="30">
        <v>0</v>
      </c>
      <c r="R33" s="32">
        <v>12.2</v>
      </c>
    </row>
    <row r="34" spans="1:18" ht="15.75" customHeight="1">
      <c r="A34" s="225">
        <v>27</v>
      </c>
      <c r="B34" s="29" t="s">
        <v>105</v>
      </c>
      <c r="C34" s="26">
        <f>'09'!Q38</f>
        <v>17500</v>
      </c>
      <c r="D34" s="26">
        <f>'09'!R38</f>
        <v>10200</v>
      </c>
      <c r="E34" s="26">
        <f>'09'!S38</f>
        <v>11250.119999999999</v>
      </c>
      <c r="F34" s="26">
        <f t="shared" si="1"/>
        <v>110.29529411764706</v>
      </c>
      <c r="G34" s="26">
        <v>7410.1</v>
      </c>
      <c r="H34" s="26">
        <v>3778.6</v>
      </c>
      <c r="I34" s="26">
        <v>0</v>
      </c>
      <c r="J34" s="26">
        <v>0</v>
      </c>
      <c r="K34" s="26">
        <f>'09'!Y38</f>
        <v>5500</v>
      </c>
      <c r="L34" s="26">
        <f>'09'!Z38</f>
        <v>4000</v>
      </c>
      <c r="M34" s="26">
        <f>'09'!AA38</f>
        <v>4008.2020000000002</v>
      </c>
      <c r="N34" s="26">
        <f t="shared" si="0"/>
        <v>100.20505</v>
      </c>
      <c r="O34" s="26">
        <v>2943.4</v>
      </c>
      <c r="P34" s="26">
        <v>1163.5999999999999</v>
      </c>
      <c r="Q34" s="26">
        <v>594.6</v>
      </c>
      <c r="R34" s="32">
        <v>594.6</v>
      </c>
    </row>
    <row r="35" spans="1:18" ht="15.75" customHeight="1">
      <c r="A35" s="225">
        <v>28</v>
      </c>
      <c r="B35" s="25" t="s">
        <v>61</v>
      </c>
      <c r="C35" s="26">
        <f>'09'!Q39</f>
        <v>2972.3</v>
      </c>
      <c r="D35" s="26">
        <f>'09'!R39</f>
        <v>2075</v>
      </c>
      <c r="E35" s="26">
        <f>'09'!S39</f>
        <v>2628.0322000000001</v>
      </c>
      <c r="F35" s="26">
        <f t="shared" si="1"/>
        <v>126.65215421686749</v>
      </c>
      <c r="G35" s="13">
        <v>1585.4</v>
      </c>
      <c r="H35" s="13">
        <v>521.20000000000005</v>
      </c>
      <c r="I35" s="13">
        <v>0</v>
      </c>
      <c r="J35" s="13">
        <v>236.4</v>
      </c>
      <c r="K35" s="26">
        <f>'09'!Y39</f>
        <v>3896.6</v>
      </c>
      <c r="L35" s="26">
        <f>'09'!Z39</f>
        <v>2748.4</v>
      </c>
      <c r="M35" s="26">
        <f>'09'!AA39</f>
        <v>2748.3739999999998</v>
      </c>
      <c r="N35" s="26">
        <f t="shared" si="0"/>
        <v>99.999053995051653</v>
      </c>
      <c r="O35" s="227">
        <v>1030.8</v>
      </c>
      <c r="P35" s="227">
        <v>516.4</v>
      </c>
      <c r="Q35" s="227">
        <v>0</v>
      </c>
      <c r="R35" s="227">
        <v>0</v>
      </c>
    </row>
    <row r="36" spans="1:18" ht="15.75" customHeight="1">
      <c r="A36" s="225">
        <v>29</v>
      </c>
      <c r="B36" s="25" t="s">
        <v>62</v>
      </c>
      <c r="C36" s="26">
        <f>'09'!Q40</f>
        <v>886.7</v>
      </c>
      <c r="D36" s="26">
        <f>'09'!R40</f>
        <v>677</v>
      </c>
      <c r="E36" s="26">
        <f>'09'!S40</f>
        <v>318.94</v>
      </c>
      <c r="F36" s="26">
        <f t="shared" si="1"/>
        <v>47.11078286558346</v>
      </c>
      <c r="G36" s="230">
        <v>426.2</v>
      </c>
      <c r="H36" s="230">
        <v>154.19999999999999</v>
      </c>
      <c r="I36" s="230">
        <v>0</v>
      </c>
      <c r="J36" s="26">
        <v>0</v>
      </c>
      <c r="K36" s="26">
        <f>'09'!Y40</f>
        <v>45.9</v>
      </c>
      <c r="L36" s="26">
        <f>'09'!Z40</f>
        <v>28.1</v>
      </c>
      <c r="M36" s="26">
        <f>'09'!AA40</f>
        <v>28.148</v>
      </c>
      <c r="N36" s="26">
        <f t="shared" si="0"/>
        <v>100.17081850533808</v>
      </c>
      <c r="O36" s="230">
        <v>0</v>
      </c>
      <c r="P36" s="231">
        <v>0</v>
      </c>
      <c r="Q36" s="231">
        <v>0</v>
      </c>
      <c r="R36" s="32">
        <v>0</v>
      </c>
    </row>
    <row r="37" spans="1:18" ht="15.75" customHeight="1">
      <c r="A37" s="225">
        <v>30</v>
      </c>
      <c r="B37" s="25" t="s">
        <v>63</v>
      </c>
      <c r="C37" s="26">
        <f>'09'!Q41</f>
        <v>2616</v>
      </c>
      <c r="D37" s="26">
        <f>'09'!R41</f>
        <v>1962</v>
      </c>
      <c r="E37" s="26">
        <f>'09'!S41</f>
        <v>2179.6170000000002</v>
      </c>
      <c r="F37" s="26">
        <f t="shared" si="1"/>
        <v>111.09159021406728</v>
      </c>
      <c r="G37" s="13">
        <v>873</v>
      </c>
      <c r="H37" s="13">
        <v>471</v>
      </c>
      <c r="I37" s="13">
        <v>0</v>
      </c>
      <c r="J37" s="13">
        <v>146</v>
      </c>
      <c r="K37" s="26">
        <f>'09'!Y41</f>
        <v>5893.2</v>
      </c>
      <c r="L37" s="26">
        <f>'09'!Z41</f>
        <v>4191.6000000000004</v>
      </c>
      <c r="M37" s="26">
        <f>'09'!AA41</f>
        <v>4274.7780000000002</v>
      </c>
      <c r="N37" s="26">
        <f t="shared" si="0"/>
        <v>101.98439736616089</v>
      </c>
      <c r="O37" s="230">
        <v>8198</v>
      </c>
      <c r="P37" s="230">
        <v>1138</v>
      </c>
      <c r="Q37" s="230">
        <v>0</v>
      </c>
      <c r="R37" s="32">
        <v>131.1</v>
      </c>
    </row>
    <row r="38" spans="1:18" ht="15.75" customHeight="1">
      <c r="A38" s="225">
        <v>31</v>
      </c>
      <c r="B38" s="25" t="s">
        <v>64</v>
      </c>
      <c r="C38" s="26">
        <f>'09'!Q42</f>
        <v>2023.4</v>
      </c>
      <c r="D38" s="26">
        <f>'09'!R42</f>
        <v>1500</v>
      </c>
      <c r="E38" s="26">
        <f>'09'!S42</f>
        <v>1464.558</v>
      </c>
      <c r="F38" s="26">
        <f t="shared" si="1"/>
        <v>97.637199999999993</v>
      </c>
      <c r="G38" s="32">
        <v>438.7</v>
      </c>
      <c r="H38" s="32">
        <v>136.1</v>
      </c>
      <c r="I38" s="32">
        <v>0</v>
      </c>
      <c r="J38" s="32">
        <v>0</v>
      </c>
      <c r="K38" s="26">
        <f>'09'!Y42</f>
        <v>3363.7</v>
      </c>
      <c r="L38" s="26">
        <f>'09'!Z42</f>
        <v>2593.6</v>
      </c>
      <c r="M38" s="26">
        <f>'09'!AA42</f>
        <v>1644.9760000000001</v>
      </c>
      <c r="N38" s="26">
        <f t="shared" si="0"/>
        <v>63.424429364589763</v>
      </c>
      <c r="O38" s="32">
        <v>6981.2</v>
      </c>
      <c r="P38" s="30">
        <v>4818.3999999999996</v>
      </c>
      <c r="Q38" s="30">
        <v>0</v>
      </c>
      <c r="R38" s="32">
        <v>0</v>
      </c>
    </row>
    <row r="39" spans="1:18" ht="15.75" customHeight="1">
      <c r="A39" s="225">
        <v>32</v>
      </c>
      <c r="B39" s="25" t="s">
        <v>65</v>
      </c>
      <c r="C39" s="26">
        <f>'09'!Q43</f>
        <v>236.5</v>
      </c>
      <c r="D39" s="26">
        <f>'09'!R43</f>
        <v>184.8</v>
      </c>
      <c r="E39" s="26">
        <f>'09'!S43</f>
        <v>191.70400000000001</v>
      </c>
      <c r="F39" s="26">
        <f t="shared" si="1"/>
        <v>103.73593073593074</v>
      </c>
      <c r="G39" s="32">
        <v>218.4</v>
      </c>
      <c r="H39" s="32">
        <v>105.6</v>
      </c>
      <c r="I39" s="32">
        <v>0</v>
      </c>
      <c r="J39" s="32">
        <v>0</v>
      </c>
      <c r="K39" s="26">
        <f>'09'!Y43</f>
        <v>524.5</v>
      </c>
      <c r="L39" s="26">
        <f>'09'!Z43</f>
        <v>360</v>
      </c>
      <c r="M39" s="26">
        <f>'09'!AA43</f>
        <v>269.25</v>
      </c>
      <c r="N39" s="26">
        <f t="shared" si="0"/>
        <v>74.791666666666671</v>
      </c>
      <c r="O39" s="32">
        <v>3086.1</v>
      </c>
      <c r="P39" s="30">
        <v>1569.9</v>
      </c>
      <c r="Q39" s="30">
        <v>0</v>
      </c>
      <c r="R39" s="32">
        <v>0</v>
      </c>
    </row>
    <row r="40" spans="1:18" ht="15.75" customHeight="1">
      <c r="A40" s="225">
        <v>33</v>
      </c>
      <c r="B40" s="25" t="s">
        <v>66</v>
      </c>
      <c r="C40" s="26">
        <f>'09'!Q44</f>
        <v>2562</v>
      </c>
      <c r="D40" s="26">
        <f>'09'!R44</f>
        <v>1921.5</v>
      </c>
      <c r="E40" s="26">
        <f>'09'!S44</f>
        <v>1723.704</v>
      </c>
      <c r="F40" s="26">
        <f t="shared" si="1"/>
        <v>89.706167056986729</v>
      </c>
      <c r="G40" s="32">
        <v>2280.5</v>
      </c>
      <c r="H40" s="30">
        <v>1137.5</v>
      </c>
      <c r="I40" s="30">
        <v>0</v>
      </c>
      <c r="J40" s="30">
        <v>0</v>
      </c>
      <c r="K40" s="26">
        <f>'09'!Y44</f>
        <v>3027</v>
      </c>
      <c r="L40" s="26">
        <f>'09'!Z44</f>
        <v>2119.1</v>
      </c>
      <c r="M40" s="26">
        <f>'09'!AA44</f>
        <v>2119.12</v>
      </c>
      <c r="N40" s="26">
        <f t="shared" si="0"/>
        <v>100.00094379689492</v>
      </c>
      <c r="O40" s="32">
        <v>4555</v>
      </c>
      <c r="P40" s="32">
        <v>1166</v>
      </c>
      <c r="Q40" s="32">
        <v>0</v>
      </c>
      <c r="R40" s="32">
        <v>0</v>
      </c>
    </row>
    <row r="41" spans="1:18" ht="15.75" customHeight="1">
      <c r="A41" s="225">
        <v>34</v>
      </c>
      <c r="B41" s="25" t="s">
        <v>67</v>
      </c>
      <c r="C41" s="26">
        <f>'09'!Q45</f>
        <v>865.9</v>
      </c>
      <c r="D41" s="26">
        <f>'09'!R45</f>
        <v>728.4</v>
      </c>
      <c r="E41" s="26">
        <f>'09'!S45</f>
        <v>823.19399999999996</v>
      </c>
      <c r="F41" s="26">
        <f t="shared" si="1"/>
        <v>113.01400329489292</v>
      </c>
      <c r="G41" s="32">
        <v>403.5</v>
      </c>
      <c r="H41" s="32">
        <v>217.2</v>
      </c>
      <c r="I41" s="32">
        <v>50</v>
      </c>
      <c r="J41" s="26">
        <v>0</v>
      </c>
      <c r="K41" s="26">
        <f>'09'!Y45</f>
        <v>1830</v>
      </c>
      <c r="L41" s="26">
        <f>'09'!Z45</f>
        <v>1422</v>
      </c>
      <c r="M41" s="26">
        <f>'09'!AA45</f>
        <v>1148.7460000000001</v>
      </c>
      <c r="N41" s="26">
        <f t="shared" si="0"/>
        <v>80.783825597749654</v>
      </c>
      <c r="O41" s="32">
        <v>2176.6999999999998</v>
      </c>
      <c r="P41" s="30">
        <v>801.4</v>
      </c>
      <c r="Q41" s="30">
        <v>125.1</v>
      </c>
      <c r="R41" s="32">
        <v>0</v>
      </c>
    </row>
    <row r="42" spans="1:18" ht="15.75" customHeight="1">
      <c r="A42" s="225">
        <v>35</v>
      </c>
      <c r="B42" s="25" t="s">
        <v>68</v>
      </c>
      <c r="C42" s="26">
        <f>'09'!Q46</f>
        <v>1540</v>
      </c>
      <c r="D42" s="26">
        <f>'09'!R46</f>
        <v>1231.3</v>
      </c>
      <c r="E42" s="26">
        <f>'09'!S46</f>
        <v>1339.288</v>
      </c>
      <c r="F42" s="26">
        <f t="shared" si="1"/>
        <v>108.77024283277837</v>
      </c>
      <c r="G42" s="32">
        <v>1418.7</v>
      </c>
      <c r="H42" s="32">
        <v>630.20000000000005</v>
      </c>
      <c r="I42" s="32">
        <v>265</v>
      </c>
      <c r="J42" s="26">
        <v>203.7</v>
      </c>
      <c r="K42" s="26">
        <f>'09'!Y46</f>
        <v>3500</v>
      </c>
      <c r="L42" s="26">
        <f>'09'!Z46</f>
        <v>1750</v>
      </c>
      <c r="M42" s="26">
        <f>'09'!AA46</f>
        <v>867.01800000000003</v>
      </c>
      <c r="N42" s="26">
        <f t="shared" si="0"/>
        <v>49.543885714285715</v>
      </c>
      <c r="O42" s="32">
        <v>10557.1</v>
      </c>
      <c r="P42" s="32">
        <v>5755.8</v>
      </c>
      <c r="Q42" s="32">
        <v>500</v>
      </c>
      <c r="R42" s="32">
        <v>259.89999999999998</v>
      </c>
    </row>
    <row r="43" spans="1:18" ht="15.75" customHeight="1">
      <c r="A43" s="225">
        <v>36</v>
      </c>
      <c r="B43" s="25" t="s">
        <v>69</v>
      </c>
      <c r="C43" s="26">
        <f>'09'!Q47</f>
        <v>1514.3</v>
      </c>
      <c r="D43" s="26">
        <f>'09'!R47</f>
        <v>1006.7</v>
      </c>
      <c r="E43" s="26">
        <f>'09'!S47</f>
        <v>1215.3690000000001</v>
      </c>
      <c r="F43" s="26">
        <f t="shared" si="1"/>
        <v>120.72802225091884</v>
      </c>
      <c r="G43" s="26">
        <v>523.29999999999995</v>
      </c>
      <c r="H43" s="26">
        <v>300.3</v>
      </c>
      <c r="I43" s="26">
        <v>0</v>
      </c>
      <c r="J43" s="26">
        <v>0</v>
      </c>
      <c r="K43" s="26">
        <f>'09'!Y47</f>
        <v>1272</v>
      </c>
      <c r="L43" s="26">
        <f>'09'!Z47</f>
        <v>890.4</v>
      </c>
      <c r="M43" s="26">
        <f>'09'!AA47</f>
        <v>890.55</v>
      </c>
      <c r="N43" s="26">
        <f t="shared" si="0"/>
        <v>100.01684636118598</v>
      </c>
      <c r="O43" s="32">
        <v>5720</v>
      </c>
      <c r="P43" s="30">
        <v>3088.8</v>
      </c>
      <c r="Q43" s="232">
        <v>0</v>
      </c>
      <c r="R43" s="232">
        <v>0</v>
      </c>
    </row>
    <row r="44" spans="1:18" ht="15.75" customHeight="1">
      <c r="A44" s="225">
        <v>37</v>
      </c>
      <c r="B44" s="25" t="s">
        <v>70</v>
      </c>
      <c r="C44" s="26">
        <f>'09'!Q48</f>
        <v>1265.6000000000001</v>
      </c>
      <c r="D44" s="26">
        <f>'09'!R48</f>
        <v>949.19999999999993</v>
      </c>
      <c r="E44" s="26">
        <f>'09'!S48</f>
        <v>554.10400000000004</v>
      </c>
      <c r="F44" s="26">
        <f t="shared" si="1"/>
        <v>58.375895490939747</v>
      </c>
      <c r="G44" s="236">
        <v>576.29999999999995</v>
      </c>
      <c r="H44" s="236">
        <v>360.4</v>
      </c>
      <c r="I44" s="236">
        <v>0</v>
      </c>
      <c r="J44" s="26">
        <v>0</v>
      </c>
      <c r="K44" s="26">
        <f>'09'!Y48</f>
        <v>1865.9</v>
      </c>
      <c r="L44" s="26">
        <f>'09'!Z48</f>
        <v>1312.6</v>
      </c>
      <c r="M44" s="26">
        <f>'09'!AA48</f>
        <v>1312.55</v>
      </c>
      <c r="N44" s="26">
        <f t="shared" si="0"/>
        <v>99.996190766417797</v>
      </c>
      <c r="O44" s="30">
        <v>2609.1</v>
      </c>
      <c r="P44" s="30">
        <v>142.80000000000001</v>
      </c>
      <c r="Q44" s="30">
        <v>0</v>
      </c>
      <c r="R44" s="32">
        <v>0</v>
      </c>
    </row>
    <row r="45" spans="1:18" s="41" customFormat="1" ht="15.75" customHeight="1">
      <c r="A45" s="33">
        <v>38</v>
      </c>
      <c r="B45" s="25" t="s">
        <v>71</v>
      </c>
      <c r="C45" s="26">
        <f>'09'!Q49</f>
        <v>776.3</v>
      </c>
      <c r="D45" s="26">
        <f>'09'!R49</f>
        <v>456</v>
      </c>
      <c r="E45" s="26">
        <f>'09'!S49</f>
        <v>450.24200000000002</v>
      </c>
      <c r="F45" s="26">
        <f t="shared" si="1"/>
        <v>98.737280701754401</v>
      </c>
      <c r="G45" s="13">
        <v>319.7</v>
      </c>
      <c r="H45" s="13">
        <v>110</v>
      </c>
      <c r="I45" s="13">
        <v>33.9</v>
      </c>
      <c r="J45" s="13">
        <v>63</v>
      </c>
      <c r="K45" s="26">
        <f>'09'!Y49</f>
        <v>2176.6999999999998</v>
      </c>
      <c r="L45" s="26">
        <f>'09'!Z49</f>
        <v>1180</v>
      </c>
      <c r="M45" s="26">
        <f>'09'!AA49</f>
        <v>927.39200000000005</v>
      </c>
      <c r="N45" s="13">
        <f>M45*100/L45</f>
        <v>78.592542372881368</v>
      </c>
      <c r="O45" s="227">
        <v>3659.4</v>
      </c>
      <c r="P45" s="227">
        <v>1900</v>
      </c>
      <c r="Q45" s="227">
        <v>144.1</v>
      </c>
      <c r="R45" s="227">
        <v>26.2</v>
      </c>
    </row>
    <row r="46" spans="1:18" ht="15.75" customHeight="1">
      <c r="A46" s="225">
        <v>39</v>
      </c>
      <c r="B46" s="25" t="s">
        <v>72</v>
      </c>
      <c r="C46" s="26">
        <f>'09'!Q50</f>
        <v>906.3</v>
      </c>
      <c r="D46" s="26">
        <f>'09'!R50</f>
        <v>630</v>
      </c>
      <c r="E46" s="26">
        <f>'09'!S50</f>
        <v>569.64599999999996</v>
      </c>
      <c r="F46" s="26">
        <f t="shared" si="1"/>
        <v>90.42</v>
      </c>
      <c r="G46" s="32">
        <v>714.5</v>
      </c>
      <c r="H46" s="32">
        <v>416</v>
      </c>
      <c r="I46" s="32">
        <v>0</v>
      </c>
      <c r="J46" s="26">
        <v>0</v>
      </c>
      <c r="K46" s="26">
        <f>'09'!Y50</f>
        <v>1948</v>
      </c>
      <c r="L46" s="26">
        <f>'09'!Z50</f>
        <v>1364.1</v>
      </c>
      <c r="M46" s="26">
        <f>'09'!AA50</f>
        <v>1364.1</v>
      </c>
      <c r="N46" s="26">
        <f t="shared" si="0"/>
        <v>100</v>
      </c>
      <c r="O46" s="32">
        <v>2527.4</v>
      </c>
      <c r="P46" s="30">
        <v>1350</v>
      </c>
      <c r="Q46" s="30">
        <v>0</v>
      </c>
      <c r="R46" s="32">
        <v>0</v>
      </c>
    </row>
    <row r="47" spans="1:18" ht="15.75" customHeight="1">
      <c r="A47" s="225">
        <v>40</v>
      </c>
      <c r="B47" s="25" t="s">
        <v>73</v>
      </c>
      <c r="C47" s="26">
        <f>'09'!Q51</f>
        <v>2596.6</v>
      </c>
      <c r="D47" s="26">
        <f>'09'!R51</f>
        <v>1929.4</v>
      </c>
      <c r="E47" s="26">
        <f>'09'!S51</f>
        <v>1484.7810000000002</v>
      </c>
      <c r="F47" s="26">
        <f t="shared" si="1"/>
        <v>76.955582046231982</v>
      </c>
      <c r="G47" s="32">
        <v>1926.7</v>
      </c>
      <c r="H47" s="32">
        <v>672.2</v>
      </c>
      <c r="I47" s="32">
        <v>0</v>
      </c>
      <c r="J47" s="26">
        <v>0</v>
      </c>
      <c r="K47" s="26">
        <f>'09'!Y51</f>
        <v>4100</v>
      </c>
      <c r="L47" s="26">
        <f>'09'!Z51</f>
        <v>3192.9</v>
      </c>
      <c r="M47" s="26">
        <f>'09'!AA51</f>
        <v>3252.9189999999999</v>
      </c>
      <c r="N47" s="26">
        <f t="shared" si="0"/>
        <v>101.87976447743429</v>
      </c>
      <c r="O47" s="32">
        <v>14090.4</v>
      </c>
      <c r="P47" s="30">
        <v>7714.5</v>
      </c>
      <c r="Q47" s="30">
        <v>0</v>
      </c>
      <c r="R47" s="32">
        <v>314</v>
      </c>
    </row>
    <row r="48" spans="1:18" ht="15.75" customHeight="1">
      <c r="A48" s="225">
        <v>41</v>
      </c>
      <c r="B48" s="25" t="s">
        <v>74</v>
      </c>
      <c r="C48" s="26">
        <f>'09'!Q52</f>
        <v>1248.2</v>
      </c>
      <c r="D48" s="26">
        <f>'09'!R52</f>
        <v>325</v>
      </c>
      <c r="E48" s="26">
        <f>'09'!S52</f>
        <v>616.08799999999997</v>
      </c>
      <c r="F48" s="26">
        <f t="shared" si="1"/>
        <v>189.56553846153844</v>
      </c>
      <c r="G48" s="32">
        <v>486.2</v>
      </c>
      <c r="H48" s="32">
        <v>211.3</v>
      </c>
      <c r="I48" s="32">
        <v>107</v>
      </c>
      <c r="J48" s="26">
        <v>0</v>
      </c>
      <c r="K48" s="26">
        <f>'09'!Y52</f>
        <v>2599.6</v>
      </c>
      <c r="L48" s="26">
        <f>'09'!Z52</f>
        <v>1524.2</v>
      </c>
      <c r="M48" s="26">
        <f>'09'!AA52</f>
        <v>740.76</v>
      </c>
      <c r="N48" s="26">
        <f t="shared" si="0"/>
        <v>48.599921270174519</v>
      </c>
      <c r="O48" s="32">
        <v>7297</v>
      </c>
      <c r="P48" s="30">
        <v>1835</v>
      </c>
      <c r="Q48" s="30">
        <v>238.8</v>
      </c>
      <c r="R48" s="32"/>
    </row>
    <row r="49" spans="1:18" ht="15.75" customHeight="1">
      <c r="A49" s="225">
        <v>42</v>
      </c>
      <c r="B49" s="36" t="s">
        <v>106</v>
      </c>
      <c r="C49" s="26">
        <f>'09'!Q53</f>
        <v>950</v>
      </c>
      <c r="D49" s="26">
        <f>'09'!R53</f>
        <v>810</v>
      </c>
      <c r="E49" s="26">
        <f>'09'!S53</f>
        <v>703.13</v>
      </c>
      <c r="F49" s="26">
        <f t="shared" si="1"/>
        <v>86.806172839506175</v>
      </c>
      <c r="G49" s="32">
        <v>1156.5999999999999</v>
      </c>
      <c r="H49" s="32">
        <v>551.4</v>
      </c>
      <c r="I49" s="32">
        <v>0</v>
      </c>
      <c r="J49" s="26">
        <v>0</v>
      </c>
      <c r="K49" s="26">
        <f>'09'!Y53</f>
        <v>2521</v>
      </c>
      <c r="L49" s="26">
        <f>'09'!Z53</f>
        <v>2273</v>
      </c>
      <c r="M49" s="26">
        <f>'09'!AA53</f>
        <v>1143.723</v>
      </c>
      <c r="N49" s="26">
        <f t="shared" si="0"/>
        <v>50.317773867135941</v>
      </c>
      <c r="O49" s="32">
        <v>6706.8</v>
      </c>
      <c r="P49" s="30">
        <v>3612.4</v>
      </c>
      <c r="Q49" s="30">
        <v>304.60000000000002</v>
      </c>
      <c r="R49" s="32">
        <v>0</v>
      </c>
    </row>
    <row r="50" spans="1:18" ht="15.75" customHeight="1">
      <c r="A50" s="225">
        <v>43</v>
      </c>
      <c r="B50" s="25" t="s">
        <v>75</v>
      </c>
      <c r="C50" s="26">
        <f>'09'!Q54</f>
        <v>1974.5</v>
      </c>
      <c r="D50" s="26">
        <f>'09'!R54</f>
        <v>1480.8</v>
      </c>
      <c r="E50" s="26">
        <f>'09'!S54</f>
        <v>1357.8869999999999</v>
      </c>
      <c r="F50" s="26">
        <f t="shared" si="1"/>
        <v>91.699554294975684</v>
      </c>
      <c r="G50" s="26">
        <v>1143.0999999999999</v>
      </c>
      <c r="H50" s="26">
        <v>444.6</v>
      </c>
      <c r="I50" s="26">
        <v>0</v>
      </c>
      <c r="J50" s="26">
        <v>0</v>
      </c>
      <c r="K50" s="26">
        <f>'09'!Y54</f>
        <v>3555</v>
      </c>
      <c r="L50" s="26">
        <f>'09'!Z54</f>
        <v>2971.5</v>
      </c>
      <c r="M50" s="26">
        <f>'09'!AA54</f>
        <v>2971.4740000000002</v>
      </c>
      <c r="N50" s="26">
        <f t="shared" si="0"/>
        <v>99.999125021033151</v>
      </c>
      <c r="O50" s="232">
        <v>12221.5</v>
      </c>
      <c r="P50" s="232">
        <v>1734.7</v>
      </c>
      <c r="Q50" s="26">
        <v>0</v>
      </c>
      <c r="R50" s="32">
        <v>0</v>
      </c>
    </row>
    <row r="51" spans="1:18" ht="15.75" customHeight="1">
      <c r="A51" s="225">
        <v>44</v>
      </c>
      <c r="B51" s="25" t="s">
        <v>107</v>
      </c>
      <c r="C51" s="26">
        <f>'09'!Q55</f>
        <v>15500</v>
      </c>
      <c r="D51" s="26">
        <f>'09'!R55</f>
        <v>11625</v>
      </c>
      <c r="E51" s="26">
        <f>'09'!S55</f>
        <v>10034.682000000001</v>
      </c>
      <c r="F51" s="26">
        <f t="shared" si="1"/>
        <v>86.319845161290331</v>
      </c>
      <c r="G51" s="13">
        <v>9484</v>
      </c>
      <c r="H51" s="13">
        <v>2350</v>
      </c>
      <c r="I51" s="13">
        <v>1350</v>
      </c>
      <c r="J51" s="13">
        <v>1765</v>
      </c>
      <c r="K51" s="26">
        <f>'09'!Y55</f>
        <v>3700</v>
      </c>
      <c r="L51" s="26">
        <f>'09'!Z55</f>
        <v>2775</v>
      </c>
      <c r="M51" s="26">
        <f>'09'!AA55</f>
        <v>2107.39</v>
      </c>
      <c r="N51" s="26">
        <f t="shared" si="0"/>
        <v>75.941981981981982</v>
      </c>
      <c r="O51" s="13">
        <v>7200</v>
      </c>
      <c r="P51" s="13">
        <v>2070</v>
      </c>
      <c r="Q51" s="13">
        <v>500</v>
      </c>
      <c r="R51" s="13">
        <v>924.8</v>
      </c>
    </row>
    <row r="52" spans="1:18" ht="15.75" customHeight="1">
      <c r="A52" s="225">
        <v>45</v>
      </c>
      <c r="B52" s="25" t="s">
        <v>108</v>
      </c>
      <c r="C52" s="26">
        <f>'09'!Q56</f>
        <v>4597.8530000000001</v>
      </c>
      <c r="D52" s="26">
        <f>'09'!R56</f>
        <v>3232.6000000000004</v>
      </c>
      <c r="E52" s="26">
        <f>'09'!S56</f>
        <v>2795.0459999999998</v>
      </c>
      <c r="F52" s="13">
        <f>E52*100/D52</f>
        <v>86.464332116562503</v>
      </c>
      <c r="G52" s="13">
        <v>1482.194</v>
      </c>
      <c r="H52" s="13">
        <v>507.29500000000002</v>
      </c>
      <c r="I52" s="13">
        <v>0</v>
      </c>
      <c r="J52" s="13">
        <v>369.5</v>
      </c>
      <c r="K52" s="26">
        <f>'09'!Y56</f>
        <v>627.82899999999995</v>
      </c>
      <c r="L52" s="26">
        <f>'09'!Z56</f>
        <v>362.8</v>
      </c>
      <c r="M52" s="26">
        <f>'09'!AA56</f>
        <v>359.68</v>
      </c>
      <c r="N52" s="13">
        <f>M52*100/L52</f>
        <v>99.140022050716638</v>
      </c>
      <c r="O52" s="35">
        <v>218.8</v>
      </c>
      <c r="P52" s="35">
        <v>104.131</v>
      </c>
      <c r="Q52" s="35">
        <v>0</v>
      </c>
      <c r="R52" s="35">
        <v>24.92</v>
      </c>
    </row>
    <row r="53" spans="1:18" ht="15.75" customHeight="1">
      <c r="A53" s="225">
        <v>46</v>
      </c>
      <c r="B53" s="25" t="s">
        <v>76</v>
      </c>
      <c r="C53" s="26">
        <f>'09'!Q57</f>
        <v>2424.1999999999998</v>
      </c>
      <c r="D53" s="26">
        <f>'09'!R57</f>
        <v>1800</v>
      </c>
      <c r="E53" s="26">
        <f>'09'!S57</f>
        <v>2057.5740000000001</v>
      </c>
      <c r="F53" s="26">
        <f t="shared" si="1"/>
        <v>114.30966666666666</v>
      </c>
      <c r="G53" s="32">
        <v>1185.9000000000001</v>
      </c>
      <c r="H53" s="32">
        <v>0</v>
      </c>
      <c r="I53" s="32">
        <v>0</v>
      </c>
      <c r="J53" s="32">
        <v>0</v>
      </c>
      <c r="K53" s="26">
        <f>'09'!Y57</f>
        <v>6600</v>
      </c>
      <c r="L53" s="26">
        <f>'09'!Z57</f>
        <v>5100.5</v>
      </c>
      <c r="M53" s="26">
        <f>'09'!AA57</f>
        <v>2260.944</v>
      </c>
      <c r="N53" s="26">
        <f t="shared" si="0"/>
        <v>44.327889422605622</v>
      </c>
      <c r="O53" s="232">
        <v>17452.8</v>
      </c>
      <c r="P53" s="237">
        <v>9296.9</v>
      </c>
      <c r="Q53" s="237">
        <v>0</v>
      </c>
      <c r="R53" s="232">
        <v>0</v>
      </c>
    </row>
    <row r="54" spans="1:18" ht="15.75" customHeight="1">
      <c r="A54" s="225">
        <v>47</v>
      </c>
      <c r="B54" s="25" t="s">
        <v>77</v>
      </c>
      <c r="C54" s="26">
        <f>'09'!Q58</f>
        <v>5516.8</v>
      </c>
      <c r="D54" s="26">
        <f>'09'!R58</f>
        <v>5200</v>
      </c>
      <c r="E54" s="26">
        <f>'09'!S58</f>
        <v>6886.5129999999999</v>
      </c>
      <c r="F54" s="26">
        <f t="shared" si="1"/>
        <v>132.43294230769231</v>
      </c>
      <c r="G54" s="13">
        <v>9136.5</v>
      </c>
      <c r="H54" s="13">
        <v>5210</v>
      </c>
      <c r="I54" s="13">
        <v>849.4</v>
      </c>
      <c r="J54" s="13">
        <v>3088</v>
      </c>
      <c r="K54" s="26">
        <f>'09'!Y58</f>
        <v>8852.7000000000007</v>
      </c>
      <c r="L54" s="26">
        <f>'09'!Z58</f>
        <v>3000</v>
      </c>
      <c r="M54" s="26">
        <f>'09'!AA58</f>
        <v>2944.4326000000001</v>
      </c>
      <c r="N54" s="26">
        <f t="shared" si="0"/>
        <v>98.147753333333341</v>
      </c>
      <c r="O54" s="233">
        <v>62283</v>
      </c>
      <c r="P54" s="233">
        <v>37770</v>
      </c>
      <c r="Q54" s="233">
        <v>200</v>
      </c>
      <c r="R54" s="233">
        <v>0</v>
      </c>
    </row>
    <row r="55" spans="1:18" ht="15.75" customHeight="1">
      <c r="A55" s="225">
        <v>48</v>
      </c>
      <c r="B55" s="25" t="s">
        <v>78</v>
      </c>
      <c r="C55" s="26">
        <f>'09'!Q59</f>
        <v>1357.3</v>
      </c>
      <c r="D55" s="26">
        <f>'09'!R59</f>
        <v>985.5</v>
      </c>
      <c r="E55" s="26">
        <f>'09'!S59</f>
        <v>931.21</v>
      </c>
      <c r="F55" s="26">
        <f t="shared" si="1"/>
        <v>94.491121258244547</v>
      </c>
      <c r="G55" s="32">
        <v>70</v>
      </c>
      <c r="H55" s="32">
        <v>37.799999999999997</v>
      </c>
      <c r="I55" s="32">
        <v>70</v>
      </c>
      <c r="J55" s="26">
        <v>0</v>
      </c>
      <c r="K55" s="26">
        <f>'09'!Y59</f>
        <v>793</v>
      </c>
      <c r="L55" s="26">
        <f>'09'!Z59</f>
        <v>583.4</v>
      </c>
      <c r="M55" s="26">
        <f>'09'!AA59</f>
        <v>583.44000000000005</v>
      </c>
      <c r="N55" s="26">
        <f t="shared" si="0"/>
        <v>100.00685635927324</v>
      </c>
      <c r="O55" s="232">
        <v>1105</v>
      </c>
      <c r="P55" s="237">
        <v>596.70000000000005</v>
      </c>
      <c r="Q55" s="237">
        <v>50</v>
      </c>
      <c r="R55" s="232">
        <v>0</v>
      </c>
    </row>
    <row r="56" spans="1:18" ht="15.75" customHeight="1">
      <c r="A56" s="225">
        <v>49</v>
      </c>
      <c r="B56" s="25" t="s">
        <v>79</v>
      </c>
      <c r="C56" s="26">
        <f>'09'!Q60</f>
        <v>537.29999999999995</v>
      </c>
      <c r="D56" s="26">
        <f>'09'!R60</f>
        <v>537.29999999999995</v>
      </c>
      <c r="E56" s="26">
        <f>'09'!S60</f>
        <v>396.505</v>
      </c>
      <c r="F56" s="26">
        <f t="shared" si="1"/>
        <v>73.795831006886289</v>
      </c>
      <c r="G56" s="32">
        <v>92.3</v>
      </c>
      <c r="H56" s="32">
        <v>0</v>
      </c>
      <c r="I56" s="32">
        <v>0</v>
      </c>
      <c r="J56" s="32">
        <v>0</v>
      </c>
      <c r="K56" s="26">
        <f>'09'!Y60</f>
        <v>298.60000000000002</v>
      </c>
      <c r="L56" s="26">
        <f>'09'!Z60</f>
        <v>209.3</v>
      </c>
      <c r="M56" s="26">
        <f>'09'!AA60</f>
        <v>209.25800000000001</v>
      </c>
      <c r="N56" s="26">
        <f t="shared" si="0"/>
        <v>99.979933110367881</v>
      </c>
      <c r="O56" s="232">
        <v>955.6</v>
      </c>
      <c r="P56" s="237">
        <v>522.70000000000005</v>
      </c>
      <c r="Q56" s="237">
        <v>0</v>
      </c>
      <c r="R56" s="232">
        <v>0</v>
      </c>
    </row>
    <row r="57" spans="1:18" ht="15.75" customHeight="1">
      <c r="A57" s="225">
        <v>50</v>
      </c>
      <c r="B57" s="25" t="s">
        <v>80</v>
      </c>
      <c r="C57" s="26">
        <f>'09'!Q61</f>
        <v>6061</v>
      </c>
      <c r="D57" s="26">
        <f>'09'!R61</f>
        <v>4561</v>
      </c>
      <c r="E57" s="26">
        <f>'09'!S61</f>
        <v>5081.9479000000001</v>
      </c>
      <c r="F57" s="26">
        <f t="shared" si="1"/>
        <v>111.42179127384347</v>
      </c>
      <c r="G57" s="26">
        <v>2253.1</v>
      </c>
      <c r="H57" s="26">
        <v>1035</v>
      </c>
      <c r="I57" s="26">
        <v>0</v>
      </c>
      <c r="J57" s="26">
        <v>0</v>
      </c>
      <c r="K57" s="26">
        <f>'09'!Y61</f>
        <v>5141</v>
      </c>
      <c r="L57" s="26">
        <f>'09'!Z61</f>
        <v>3894.5</v>
      </c>
      <c r="M57" s="26">
        <f>'09'!AA61</f>
        <v>3894.49</v>
      </c>
      <c r="N57" s="26">
        <f t="shared" si="0"/>
        <v>99.999743227628713</v>
      </c>
      <c r="O57" s="232">
        <v>19515</v>
      </c>
      <c r="P57" s="232">
        <v>10586</v>
      </c>
      <c r="Q57" s="232">
        <v>0</v>
      </c>
      <c r="R57" s="232">
        <v>0</v>
      </c>
    </row>
    <row r="58" spans="1:18" ht="15.75" customHeight="1">
      <c r="A58" s="225">
        <v>51</v>
      </c>
      <c r="B58" s="25" t="s">
        <v>81</v>
      </c>
      <c r="C58" s="26">
        <f>'09'!Q62</f>
        <v>598</v>
      </c>
      <c r="D58" s="26">
        <f>'09'!R62</f>
        <v>450.5</v>
      </c>
      <c r="E58" s="26">
        <f>'09'!S62</f>
        <v>461.512</v>
      </c>
      <c r="F58" s="26">
        <f t="shared" si="1"/>
        <v>102.44439511653718</v>
      </c>
      <c r="G58" s="13">
        <v>234.8</v>
      </c>
      <c r="H58" s="13">
        <v>125.6</v>
      </c>
      <c r="I58" s="13">
        <v>100</v>
      </c>
      <c r="J58" s="13">
        <v>0</v>
      </c>
      <c r="K58" s="26">
        <f>'09'!Y62</f>
        <v>2800</v>
      </c>
      <c r="L58" s="26">
        <f>'09'!Z62</f>
        <v>2081.5</v>
      </c>
      <c r="M58" s="26">
        <f>'09'!AA62</f>
        <v>1872.425</v>
      </c>
      <c r="N58" s="26">
        <f t="shared" si="0"/>
        <v>89.955560893586352</v>
      </c>
      <c r="O58" s="227">
        <v>11831.2</v>
      </c>
      <c r="P58" s="227">
        <v>6249.2</v>
      </c>
      <c r="Q58" s="233">
        <v>0</v>
      </c>
      <c r="R58" s="233">
        <v>0</v>
      </c>
    </row>
    <row r="59" spans="1:18" ht="15.75" customHeight="1">
      <c r="A59" s="225">
        <v>52</v>
      </c>
      <c r="B59" s="25" t="s">
        <v>82</v>
      </c>
      <c r="C59" s="26">
        <f>'09'!Q63</f>
        <v>600</v>
      </c>
      <c r="D59" s="26">
        <f>'09'!R63</f>
        <v>450</v>
      </c>
      <c r="E59" s="26">
        <f>'09'!S63</f>
        <v>532.85</v>
      </c>
      <c r="F59" s="26">
        <f t="shared" si="1"/>
        <v>118.41111111111111</v>
      </c>
      <c r="G59" s="26">
        <v>96.8</v>
      </c>
      <c r="H59" s="26">
        <v>53</v>
      </c>
      <c r="I59" s="26">
        <v>0</v>
      </c>
      <c r="J59" s="26">
        <v>0</v>
      </c>
      <c r="K59" s="26">
        <f>'09'!Y63</f>
        <v>1000</v>
      </c>
      <c r="L59" s="26">
        <f>'09'!Z63</f>
        <v>600</v>
      </c>
      <c r="M59" s="26">
        <f>'09'!AA63</f>
        <v>535.95000000000005</v>
      </c>
      <c r="N59" s="26">
        <f t="shared" si="0"/>
        <v>89.325000000000017</v>
      </c>
      <c r="O59" s="32">
        <v>2902.7</v>
      </c>
      <c r="P59" s="32">
        <v>969</v>
      </c>
      <c r="Q59" s="32">
        <v>236</v>
      </c>
      <c r="R59" s="32">
        <v>126</v>
      </c>
    </row>
    <row r="60" spans="1:18" ht="15.75" customHeight="1">
      <c r="A60" s="225">
        <v>53</v>
      </c>
      <c r="B60" s="25" t="s">
        <v>83</v>
      </c>
      <c r="C60" s="26">
        <f>'09'!Q64</f>
        <v>814.8</v>
      </c>
      <c r="D60" s="26">
        <f>'09'!R64</f>
        <v>670</v>
      </c>
      <c r="E60" s="26">
        <f>'09'!S64</f>
        <v>660.21699999999998</v>
      </c>
      <c r="F60" s="26">
        <f t="shared" si="1"/>
        <v>98.539850746268655</v>
      </c>
      <c r="G60" s="32">
        <v>629.9</v>
      </c>
      <c r="H60" s="32">
        <v>0</v>
      </c>
      <c r="I60" s="32">
        <v>17.600000000000001</v>
      </c>
      <c r="J60" s="26">
        <v>0</v>
      </c>
      <c r="K60" s="26">
        <f>'09'!Y64</f>
        <v>1057.2</v>
      </c>
      <c r="L60" s="26">
        <f>'09'!Z64</f>
        <v>756.8</v>
      </c>
      <c r="M60" s="26">
        <f>'09'!AA64</f>
        <v>756.82399999999996</v>
      </c>
      <c r="N60" s="26">
        <f t="shared" si="0"/>
        <v>100.00317124735729</v>
      </c>
      <c r="O60" s="32">
        <v>2668.5</v>
      </c>
      <c r="P60" s="30">
        <v>1465.3</v>
      </c>
      <c r="Q60" s="30">
        <v>0</v>
      </c>
      <c r="R60" s="32">
        <v>0</v>
      </c>
    </row>
    <row r="61" spans="1:18" ht="15.75" customHeight="1">
      <c r="A61" s="225">
        <v>54</v>
      </c>
      <c r="B61" s="25" t="s">
        <v>84</v>
      </c>
      <c r="C61" s="26">
        <f>'09'!Q65</f>
        <v>816</v>
      </c>
      <c r="D61" s="26">
        <f>'09'!R65</f>
        <v>612</v>
      </c>
      <c r="E61" s="26">
        <f>'09'!S65</f>
        <v>341.16200000000003</v>
      </c>
      <c r="F61" s="26">
        <f t="shared" si="1"/>
        <v>55.745424836601316</v>
      </c>
      <c r="G61" s="32">
        <v>247.8</v>
      </c>
      <c r="H61" s="32">
        <v>135.1</v>
      </c>
      <c r="I61" s="32">
        <v>0</v>
      </c>
      <c r="J61" s="32">
        <v>0</v>
      </c>
      <c r="K61" s="26">
        <f>'09'!Y65</f>
        <v>1600</v>
      </c>
      <c r="L61" s="26">
        <f>'09'!Z65</f>
        <v>1200</v>
      </c>
      <c r="M61" s="26">
        <f>'09'!AA65</f>
        <v>328.9</v>
      </c>
      <c r="N61" s="26">
        <f t="shared" si="0"/>
        <v>27.408333333333335</v>
      </c>
      <c r="O61" s="32">
        <v>13541</v>
      </c>
      <c r="P61" s="30">
        <v>7379.8</v>
      </c>
      <c r="Q61" s="30">
        <v>0</v>
      </c>
      <c r="R61" s="32">
        <v>0</v>
      </c>
    </row>
    <row r="62" spans="1:18" ht="15.75" customHeight="1">
      <c r="A62" s="225">
        <v>55</v>
      </c>
      <c r="B62" s="25" t="s">
        <v>85</v>
      </c>
      <c r="C62" s="26">
        <f>'09'!Q66</f>
        <v>600</v>
      </c>
      <c r="D62" s="26">
        <f>'09'!R66</f>
        <v>250</v>
      </c>
      <c r="E62" s="26">
        <f>'09'!S66</f>
        <v>378.512</v>
      </c>
      <c r="F62" s="26">
        <f t="shared" si="1"/>
        <v>151.40479999999999</v>
      </c>
      <c r="G62" s="32">
        <v>532</v>
      </c>
      <c r="H62" s="32">
        <v>200.3</v>
      </c>
      <c r="I62" s="32">
        <v>0</v>
      </c>
      <c r="J62" s="32">
        <v>0</v>
      </c>
      <c r="K62" s="26">
        <f>'09'!Y66</f>
        <v>4345</v>
      </c>
      <c r="L62" s="26">
        <f>'09'!Z66</f>
        <v>2400.9</v>
      </c>
      <c r="M62" s="26">
        <f>'09'!AA66</f>
        <v>520.44600000000003</v>
      </c>
      <c r="N62" s="26">
        <f t="shared" si="0"/>
        <v>21.677121079595153</v>
      </c>
      <c r="O62" s="32">
        <v>976.2</v>
      </c>
      <c r="P62" s="30">
        <v>0</v>
      </c>
      <c r="Q62" s="30">
        <v>976.2</v>
      </c>
      <c r="R62" s="32">
        <v>0</v>
      </c>
    </row>
    <row r="63" spans="1:18" ht="15.75" customHeight="1">
      <c r="A63" s="44">
        <v>56</v>
      </c>
      <c r="B63" s="25" t="s">
        <v>86</v>
      </c>
      <c r="C63" s="26">
        <f>'09'!Q67</f>
        <v>2171.5</v>
      </c>
      <c r="D63" s="26">
        <f>'09'!R67</f>
        <v>1207.8</v>
      </c>
      <c r="E63" s="26">
        <f>'09'!S67</f>
        <v>1087.2860000000001</v>
      </c>
      <c r="F63" s="26">
        <f t="shared" si="1"/>
        <v>90.022023513826795</v>
      </c>
      <c r="G63" s="32">
        <v>2665.4</v>
      </c>
      <c r="H63" s="32">
        <v>1122.0999999999999</v>
      </c>
      <c r="I63" s="32">
        <v>0</v>
      </c>
      <c r="J63" s="32">
        <v>0</v>
      </c>
      <c r="K63" s="26">
        <f>'09'!Y67</f>
        <v>3079.6</v>
      </c>
      <c r="L63" s="26">
        <f>'09'!Z67</f>
        <v>2155.4</v>
      </c>
      <c r="M63" s="26">
        <f>'09'!AA67</f>
        <v>2155.3519999999999</v>
      </c>
      <c r="N63" s="26">
        <f t="shared" si="0"/>
        <v>99.997773035167469</v>
      </c>
      <c r="O63" s="32">
        <v>9165.1</v>
      </c>
      <c r="P63" s="30">
        <v>5225.6000000000004</v>
      </c>
      <c r="Q63" s="30">
        <v>0</v>
      </c>
      <c r="R63" s="32">
        <v>0</v>
      </c>
    </row>
    <row r="64" spans="1:18" ht="15.75" customHeight="1">
      <c r="A64" s="44">
        <v>57</v>
      </c>
      <c r="B64" s="25" t="s">
        <v>87</v>
      </c>
      <c r="C64" s="26">
        <f>'09'!Q68</f>
        <v>13100</v>
      </c>
      <c r="D64" s="26">
        <f>'09'!R68</f>
        <v>9822</v>
      </c>
      <c r="E64" s="26">
        <f>'09'!S68</f>
        <v>6739.6019999999999</v>
      </c>
      <c r="F64" s="26">
        <f t="shared" si="1"/>
        <v>68.617409896151486</v>
      </c>
      <c r="G64" s="32">
        <v>10607.1</v>
      </c>
      <c r="H64" s="32">
        <v>5119.5</v>
      </c>
      <c r="I64" s="32">
        <v>1200</v>
      </c>
      <c r="J64" s="26">
        <v>1284.0999999999999</v>
      </c>
      <c r="K64" s="26">
        <f>'09'!Y68</f>
        <v>4270</v>
      </c>
      <c r="L64" s="26">
        <f>'09'!Z68</f>
        <v>2920</v>
      </c>
      <c r="M64" s="26">
        <f>'09'!AA68</f>
        <v>2956.3960000000002</v>
      </c>
      <c r="N64" s="26">
        <f t="shared" si="0"/>
        <v>101.24643835616439</v>
      </c>
      <c r="O64" s="26">
        <v>8313.7999999999993</v>
      </c>
      <c r="P64" s="26">
        <v>4005</v>
      </c>
      <c r="Q64" s="26">
        <v>148</v>
      </c>
      <c r="R64" s="26">
        <v>65</v>
      </c>
    </row>
    <row r="65" spans="1:18" ht="15.75" customHeight="1">
      <c r="A65" s="44">
        <v>58</v>
      </c>
      <c r="B65" s="25" t="s">
        <v>88</v>
      </c>
      <c r="C65" s="26">
        <f>'09'!Q69</f>
        <v>1480.7</v>
      </c>
      <c r="D65" s="26">
        <f>'09'!R69</f>
        <v>1141.4000000000001</v>
      </c>
      <c r="E65" s="26">
        <f>'09'!S69</f>
        <v>1958.5170000000001</v>
      </c>
      <c r="F65" s="26">
        <f t="shared" si="1"/>
        <v>171.58901349220255</v>
      </c>
      <c r="G65" s="32">
        <v>550</v>
      </c>
      <c r="H65" s="32">
        <v>301</v>
      </c>
      <c r="I65" s="32">
        <v>183</v>
      </c>
      <c r="J65" s="26">
        <v>0</v>
      </c>
      <c r="K65" s="26">
        <f>'09'!Y69</f>
        <v>6100</v>
      </c>
      <c r="L65" s="26">
        <f>'09'!Z69</f>
        <v>5000</v>
      </c>
      <c r="M65" s="26">
        <f>'09'!AA69</f>
        <v>944.51800000000003</v>
      </c>
      <c r="N65" s="26">
        <f t="shared" si="0"/>
        <v>18.890360000000001</v>
      </c>
      <c r="O65" s="32">
        <v>14600</v>
      </c>
      <c r="P65" s="30">
        <v>8000</v>
      </c>
      <c r="Q65" s="30">
        <v>0</v>
      </c>
      <c r="R65" s="32">
        <v>0</v>
      </c>
    </row>
    <row r="66" spans="1:18" ht="15.75" customHeight="1">
      <c r="A66" s="44">
        <v>59</v>
      </c>
      <c r="B66" s="25" t="s">
        <v>89</v>
      </c>
      <c r="C66" s="26">
        <f>'09'!Q70</f>
        <v>1700</v>
      </c>
      <c r="D66" s="26">
        <f>'09'!R70</f>
        <v>1200</v>
      </c>
      <c r="E66" s="26">
        <f>'09'!S70</f>
        <v>816.2998</v>
      </c>
      <c r="F66" s="26">
        <f t="shared" si="1"/>
        <v>68.024983333333324</v>
      </c>
      <c r="G66" s="13">
        <v>847.1</v>
      </c>
      <c r="H66" s="13">
        <v>562.6</v>
      </c>
      <c r="I66" s="13">
        <v>0</v>
      </c>
      <c r="J66" s="13">
        <v>0</v>
      </c>
      <c r="K66" s="26">
        <f>'09'!Y70</f>
        <v>0</v>
      </c>
      <c r="L66" s="26">
        <f>'09'!Z70</f>
        <v>0</v>
      </c>
      <c r="M66" s="26">
        <f>'09'!AA70</f>
        <v>0</v>
      </c>
      <c r="N66" s="26">
        <v>0</v>
      </c>
      <c r="O66" s="32">
        <v>0</v>
      </c>
      <c r="P66" s="30">
        <v>0</v>
      </c>
      <c r="Q66" s="30">
        <v>0</v>
      </c>
      <c r="R66" s="32">
        <v>0</v>
      </c>
    </row>
    <row r="67" spans="1:18" ht="15.75" customHeight="1">
      <c r="A67" s="44">
        <v>60</v>
      </c>
      <c r="B67" s="25" t="s">
        <v>90</v>
      </c>
      <c r="C67" s="26">
        <f>'09'!Q71</f>
        <v>2120</v>
      </c>
      <c r="D67" s="26">
        <f>'09'!R71</f>
        <v>1690</v>
      </c>
      <c r="E67" s="26">
        <f>'09'!S71</f>
        <v>1579.64</v>
      </c>
      <c r="F67" s="26">
        <f t="shared" si="1"/>
        <v>93.469822485207104</v>
      </c>
      <c r="G67" s="32">
        <v>211.8</v>
      </c>
      <c r="H67" s="32">
        <v>12</v>
      </c>
      <c r="I67" s="32">
        <v>211.8</v>
      </c>
      <c r="J67" s="26">
        <v>110</v>
      </c>
      <c r="K67" s="26">
        <f>'09'!Y71</f>
        <v>1587</v>
      </c>
      <c r="L67" s="26">
        <f>'09'!Z71</f>
        <v>1183.0999999999999</v>
      </c>
      <c r="M67" s="26">
        <f>'09'!AA71</f>
        <v>1183.0930000000001</v>
      </c>
      <c r="N67" s="26">
        <f t="shared" si="0"/>
        <v>99.99940833403771</v>
      </c>
      <c r="O67" s="32">
        <v>200.3</v>
      </c>
      <c r="P67" s="30">
        <v>6.2</v>
      </c>
      <c r="Q67" s="30">
        <v>200.3</v>
      </c>
      <c r="R67" s="32">
        <v>183.8</v>
      </c>
    </row>
    <row r="68" spans="1:18" ht="15.75" customHeight="1">
      <c r="A68" s="44">
        <v>61</v>
      </c>
      <c r="B68" s="25" t="s">
        <v>91</v>
      </c>
      <c r="C68" s="26">
        <f>'09'!Q72</f>
        <v>854.1</v>
      </c>
      <c r="D68" s="26">
        <f>'09'!R72</f>
        <v>639.79999999999995</v>
      </c>
      <c r="E68" s="26">
        <f>'09'!S72</f>
        <v>434.98600000000005</v>
      </c>
      <c r="F68" s="26">
        <f t="shared" si="1"/>
        <v>67.987808690215701</v>
      </c>
      <c r="G68" s="32">
        <v>678</v>
      </c>
      <c r="H68" s="32">
        <v>5.3</v>
      </c>
      <c r="I68" s="32">
        <v>5.6</v>
      </c>
      <c r="J68" s="26">
        <v>0</v>
      </c>
      <c r="K68" s="26">
        <f>'09'!Y72</f>
        <v>3200</v>
      </c>
      <c r="L68" s="26">
        <f>'09'!Z72</f>
        <v>1951.3</v>
      </c>
      <c r="M68" s="26">
        <f>'09'!AA72</f>
        <v>1140.7460000000001</v>
      </c>
      <c r="N68" s="26">
        <f t="shared" si="0"/>
        <v>58.460820991134121</v>
      </c>
      <c r="O68" s="32">
        <v>2272.3000000000002</v>
      </c>
      <c r="P68" s="30">
        <v>0</v>
      </c>
      <c r="Q68" s="30">
        <v>200</v>
      </c>
      <c r="R68" s="32">
        <v>0</v>
      </c>
    </row>
    <row r="69" spans="1:18" ht="15.75" customHeight="1">
      <c r="A69" s="44">
        <v>62</v>
      </c>
      <c r="B69" s="25" t="s">
        <v>92</v>
      </c>
      <c r="C69" s="26">
        <f>'09'!Q73</f>
        <v>876</v>
      </c>
      <c r="D69" s="26">
        <f>'09'!R73</f>
        <v>619.5</v>
      </c>
      <c r="E69" s="26">
        <f>'09'!S73</f>
        <v>760.46899999999994</v>
      </c>
      <c r="F69" s="26">
        <f t="shared" si="1"/>
        <v>122.7552865213882</v>
      </c>
      <c r="G69" s="26">
        <v>126</v>
      </c>
      <c r="H69" s="26">
        <v>40</v>
      </c>
      <c r="I69" s="26">
        <v>126</v>
      </c>
      <c r="J69" s="26">
        <v>0</v>
      </c>
      <c r="K69" s="26">
        <f>'09'!Y73</f>
        <v>426</v>
      </c>
      <c r="L69" s="26">
        <f>'09'!Z73</f>
        <v>320</v>
      </c>
      <c r="M69" s="26">
        <f>'09'!AA73</f>
        <v>458.97399999999999</v>
      </c>
      <c r="N69" s="26">
        <f t="shared" si="0"/>
        <v>143.42937499999999</v>
      </c>
      <c r="O69" s="238">
        <v>60</v>
      </c>
      <c r="P69" s="238">
        <v>9.1</v>
      </c>
      <c r="Q69" s="238">
        <v>60</v>
      </c>
      <c r="R69" s="238">
        <v>0</v>
      </c>
    </row>
    <row r="70" spans="1:18" ht="21.75" customHeight="1">
      <c r="A70" s="234" t="s">
        <v>123</v>
      </c>
      <c r="B70" s="235"/>
      <c r="C70" s="37">
        <f>SUM(C8:C69)</f>
        <v>249846.35299999992</v>
      </c>
      <c r="D70" s="37">
        <f t="shared" ref="D70:E70" si="2">SUM(D8:D69)</f>
        <v>176817.79999999996</v>
      </c>
      <c r="E70" s="37">
        <f t="shared" si="2"/>
        <v>163951.62590000004</v>
      </c>
      <c r="F70" s="38">
        <f>E70*100/D70</f>
        <v>92.723484796213995</v>
      </c>
      <c r="G70" s="37">
        <f t="shared" ref="G70:J70" si="3">SUM(G8:G69)</f>
        <v>171763.59399999992</v>
      </c>
      <c r="H70" s="37">
        <f t="shared" si="3"/>
        <v>70836.295000000013</v>
      </c>
      <c r="I70" s="37">
        <f t="shared" si="3"/>
        <v>22361.599999999999</v>
      </c>
      <c r="J70" s="37">
        <f t="shared" si="3"/>
        <v>15824.4</v>
      </c>
      <c r="K70" s="37">
        <f>SUM(K8:K69)</f>
        <v>186475.32900000006</v>
      </c>
      <c r="L70" s="37">
        <f t="shared" ref="L70" si="4">SUM(L8:L69)</f>
        <v>123705.1</v>
      </c>
      <c r="M70" s="37">
        <f t="shared" ref="M70" si="5">SUM(M8:M69)</f>
        <v>98695.163999999975</v>
      </c>
      <c r="N70" s="38">
        <f>M70*100/L70</f>
        <v>79.782615268085124</v>
      </c>
      <c r="O70" s="37">
        <f>SUM(O8:O69)</f>
        <v>409028.49999999988</v>
      </c>
      <c r="P70" s="37">
        <f t="shared" ref="P70" si="6">SUM(P8:P69)</f>
        <v>210011.03100000002</v>
      </c>
      <c r="Q70" s="37">
        <f t="shared" ref="Q70" si="7">SUM(Q8:Q69)</f>
        <v>19074.399999999998</v>
      </c>
      <c r="R70" s="37">
        <f>SUM(R8:R69)</f>
        <v>9425.82</v>
      </c>
    </row>
  </sheetData>
  <mergeCells count="19">
    <mergeCell ref="A70:B70"/>
    <mergeCell ref="O4:O6"/>
    <mergeCell ref="P4:P6"/>
    <mergeCell ref="Q4:Q6"/>
    <mergeCell ref="R4:R6"/>
    <mergeCell ref="C5:C6"/>
    <mergeCell ref="D5:F5"/>
    <mergeCell ref="K5:K6"/>
    <mergeCell ref="L5:N5"/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09</vt:lpstr>
      <vt:lpstr>09ապ</vt:lpstr>
      <vt:lpstr>'09'!Print_Titles</vt:lpstr>
      <vt:lpstr>'09ապ'!Print_Titles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í</cp:lastModifiedBy>
  <cp:lastPrinted>2015-10-07T07:56:27Z</cp:lastPrinted>
  <dcterms:created xsi:type="dcterms:W3CDTF">2002-03-15T09:46:46Z</dcterms:created>
  <dcterms:modified xsi:type="dcterms:W3CDTF">2015-10-07T13:10:25Z</dcterms:modified>
</cp:coreProperties>
</file>