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352" firstSheet="1" activeTab="1"/>
  </bookViews>
  <sheets>
    <sheet name="Sheet2" sheetId="221" state="hidden" r:id="rId1"/>
    <sheet name="04" sheetId="234" r:id="rId2"/>
  </sheets>
  <definedNames>
    <definedName name="_xlnm.Print_Titles" localSheetId="1">'04'!$A:$C,'04'!$11:$11</definedName>
  </definedNames>
  <calcPr calcId="125725"/>
</workbook>
</file>

<file path=xl/calcChain.xml><?xml version="1.0" encoding="utf-8"?>
<calcChain xmlns="http://schemas.openxmlformats.org/spreadsheetml/2006/main">
  <c r="BP74" i="23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BO74"/>
  <c r="BN74"/>
  <c r="BM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AR74"/>
  <c r="AQ74"/>
  <c r="AP74"/>
  <c r="AN74"/>
  <c r="AM74"/>
  <c r="AL74"/>
  <c r="AJ74"/>
  <c r="AI74"/>
  <c r="AH74"/>
  <c r="AF74"/>
  <c r="AE74"/>
  <c r="AD74"/>
  <c r="AB74"/>
  <c r="AA74"/>
  <c r="Z74"/>
  <c r="X74"/>
  <c r="W74"/>
  <c r="V74"/>
  <c r="T74"/>
  <c r="S74"/>
  <c r="R74"/>
  <c r="P74"/>
  <c r="O74"/>
  <c r="N74"/>
  <c r="E74"/>
  <c r="F74"/>
  <c r="G74"/>
  <c r="H74"/>
  <c r="D74"/>
  <c r="BD35" l="1"/>
  <c r="BD36"/>
  <c r="BD28"/>
  <c r="AC60"/>
  <c r="BD13" l="1"/>
  <c r="BD15"/>
  <c r="BD16"/>
  <c r="BD17"/>
  <c r="BD18"/>
  <c r="BD19"/>
  <c r="BD20"/>
  <c r="BD21"/>
  <c r="BD22"/>
  <c r="BD23"/>
  <c r="BD24"/>
  <c r="BD25"/>
  <c r="BD26"/>
  <c r="BD27"/>
  <c r="BD29"/>
  <c r="BD30"/>
  <c r="BD31"/>
  <c r="BD32"/>
  <c r="BD33"/>
  <c r="BD34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12"/>
  <c r="AX13" l="1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12"/>
  <c r="BK73" l="1"/>
  <c r="BJ73"/>
  <c r="BI73"/>
  <c r="BK72"/>
  <c r="BJ72"/>
  <c r="BI72"/>
  <c r="BK71"/>
  <c r="BJ71"/>
  <c r="BI71"/>
  <c r="BK70"/>
  <c r="BJ70"/>
  <c r="BI70"/>
  <c r="BK69"/>
  <c r="BJ69"/>
  <c r="BI69"/>
  <c r="BK68"/>
  <c r="BJ68"/>
  <c r="BI68"/>
  <c r="BK67"/>
  <c r="BJ67"/>
  <c r="BI67"/>
  <c r="BK66"/>
  <c r="BJ66"/>
  <c r="BI66"/>
  <c r="BK65"/>
  <c r="BJ65"/>
  <c r="BI65"/>
  <c r="BK64"/>
  <c r="BJ64"/>
  <c r="BI64"/>
  <c r="BK63"/>
  <c r="BJ63"/>
  <c r="BI63"/>
  <c r="BK62"/>
  <c r="BJ62"/>
  <c r="BI62"/>
  <c r="BK61"/>
  <c r="BJ61"/>
  <c r="BI61"/>
  <c r="BK60"/>
  <c r="BJ60"/>
  <c r="BI60"/>
  <c r="BK59"/>
  <c r="BJ59"/>
  <c r="BI59"/>
  <c r="BK58"/>
  <c r="BJ58"/>
  <c r="BI58"/>
  <c r="BK57"/>
  <c r="BJ57"/>
  <c r="BI57"/>
  <c r="BK56"/>
  <c r="BJ56"/>
  <c r="BI56"/>
  <c r="BK55"/>
  <c r="BJ55"/>
  <c r="BI55"/>
  <c r="BK54"/>
  <c r="BJ54"/>
  <c r="BI54"/>
  <c r="BK53"/>
  <c r="BJ53"/>
  <c r="BI53"/>
  <c r="BK52"/>
  <c r="BJ52"/>
  <c r="BI52"/>
  <c r="BK51"/>
  <c r="BJ51"/>
  <c r="BI51"/>
  <c r="BK50"/>
  <c r="BJ50"/>
  <c r="BI50"/>
  <c r="BK49"/>
  <c r="BJ49"/>
  <c r="BI49"/>
  <c r="BK48"/>
  <c r="BJ48"/>
  <c r="BI48"/>
  <c r="BK47"/>
  <c r="BJ47"/>
  <c r="BI47"/>
  <c r="BK46"/>
  <c r="BJ46"/>
  <c r="BI46"/>
  <c r="BK45"/>
  <c r="BJ45"/>
  <c r="BI45"/>
  <c r="BK44"/>
  <c r="BJ44"/>
  <c r="BI44"/>
  <c r="BK43"/>
  <c r="BJ43"/>
  <c r="BI43"/>
  <c r="BK42"/>
  <c r="BJ42"/>
  <c r="BI42"/>
  <c r="BK41"/>
  <c r="BJ41"/>
  <c r="BI41"/>
  <c r="BK40"/>
  <c r="BJ40"/>
  <c r="BI40"/>
  <c r="BK39"/>
  <c r="BJ39"/>
  <c r="BI39"/>
  <c r="BK38"/>
  <c r="BJ38"/>
  <c r="BI38"/>
  <c r="BK37"/>
  <c r="BJ37"/>
  <c r="BI37"/>
  <c r="BK36"/>
  <c r="BJ36"/>
  <c r="BI36"/>
  <c r="BK35"/>
  <c r="BJ35"/>
  <c r="BI35"/>
  <c r="BK34"/>
  <c r="BJ34"/>
  <c r="BI34"/>
  <c r="BK33"/>
  <c r="BJ33"/>
  <c r="BI33"/>
  <c r="BK32"/>
  <c r="BJ32"/>
  <c r="BI32"/>
  <c r="BK31"/>
  <c r="BJ31"/>
  <c r="BI31"/>
  <c r="BK30"/>
  <c r="BJ30"/>
  <c r="BI30"/>
  <c r="BK29"/>
  <c r="BJ29"/>
  <c r="BI29"/>
  <c r="BK28"/>
  <c r="BJ28"/>
  <c r="BI28"/>
  <c r="BK27"/>
  <c r="BJ27"/>
  <c r="BI27"/>
  <c r="BK26"/>
  <c r="BJ26"/>
  <c r="BI26"/>
  <c r="BK25"/>
  <c r="BJ25"/>
  <c r="BI25"/>
  <c r="BK24"/>
  <c r="BJ24"/>
  <c r="BI24"/>
  <c r="BK23"/>
  <c r="BJ23"/>
  <c r="BI23"/>
  <c r="BK22"/>
  <c r="BJ22"/>
  <c r="BI22"/>
  <c r="BK21"/>
  <c r="BL21" s="1"/>
  <c r="BJ21"/>
  <c r="BI21"/>
  <c r="BK20"/>
  <c r="BJ20"/>
  <c r="BI20"/>
  <c r="BK19"/>
  <c r="BL19" s="1"/>
  <c r="BJ19"/>
  <c r="BI19"/>
  <c r="BK18"/>
  <c r="BJ18"/>
  <c r="BI18"/>
  <c r="BK17"/>
  <c r="BL17" s="1"/>
  <c r="BJ17"/>
  <c r="BI17"/>
  <c r="BK16"/>
  <c r="BJ16"/>
  <c r="BI16"/>
  <c r="BK15"/>
  <c r="BL15" s="1"/>
  <c r="BJ15"/>
  <c r="BI15"/>
  <c r="BK14"/>
  <c r="BJ14"/>
  <c r="BI14"/>
  <c r="BK13"/>
  <c r="BL13" s="1"/>
  <c r="BJ13"/>
  <c r="BI13"/>
  <c r="BK12"/>
  <c r="BJ12"/>
  <c r="BI12"/>
  <c r="BL23" l="1"/>
  <c r="BL25"/>
  <c r="BL51"/>
  <c r="BL27"/>
  <c r="BL37"/>
  <c r="BL53"/>
  <c r="BL57"/>
  <c r="BL73"/>
  <c r="BL55"/>
  <c r="BL59"/>
  <c r="BL26"/>
  <c r="BL42"/>
  <c r="BL60"/>
  <c r="BL62"/>
  <c r="BL64"/>
  <c r="BL39"/>
  <c r="BL14"/>
  <c r="BL16"/>
  <c r="BL18"/>
  <c r="BL20"/>
  <c r="BL22"/>
  <c r="BL24"/>
  <c r="BL28"/>
  <c r="BL30"/>
  <c r="BL33"/>
  <c r="BL35"/>
  <c r="BL44"/>
  <c r="BL46"/>
  <c r="BL48"/>
  <c r="BL50"/>
  <c r="BL52"/>
  <c r="BL54"/>
  <c r="BL61"/>
  <c r="BL63"/>
  <c r="BL65"/>
  <c r="BL67"/>
  <c r="BL69"/>
  <c r="BL71"/>
  <c r="BL29"/>
  <c r="BL31"/>
  <c r="BL32"/>
  <c r="BL34"/>
  <c r="BL36"/>
  <c r="BL41"/>
  <c r="BL43"/>
  <c r="BL45"/>
  <c r="BL47"/>
  <c r="BL49"/>
  <c r="BL56"/>
  <c r="BL58"/>
  <c r="BL66"/>
  <c r="BL68"/>
  <c r="BL70"/>
  <c r="BL72"/>
  <c r="BL12"/>
  <c r="BL38"/>
  <c r="AK73" l="1"/>
  <c r="AG73"/>
  <c r="AC73"/>
  <c r="Y73"/>
  <c r="AK72"/>
  <c r="AG72"/>
  <c r="AC72"/>
  <c r="Y72"/>
  <c r="AK71"/>
  <c r="AG71"/>
  <c r="AC71"/>
  <c r="Y71"/>
  <c r="AK70"/>
  <c r="AG70"/>
  <c r="AK69"/>
  <c r="AG69"/>
  <c r="AC69"/>
  <c r="Y69"/>
  <c r="AK68"/>
  <c r="AG68"/>
  <c r="AC68"/>
  <c r="Y68"/>
  <c r="AK67"/>
  <c r="AG67"/>
  <c r="AC67"/>
  <c r="Y67"/>
  <c r="AG66"/>
  <c r="AC66"/>
  <c r="AK65"/>
  <c r="AG65"/>
  <c r="AC65"/>
  <c r="Y65"/>
  <c r="AK64"/>
  <c r="AG64"/>
  <c r="AC64"/>
  <c r="AK63"/>
  <c r="AG63"/>
  <c r="AC63"/>
  <c r="AK62"/>
  <c r="AG62"/>
  <c r="AC62"/>
  <c r="Y62"/>
  <c r="AK61"/>
  <c r="AG61"/>
  <c r="AC61"/>
  <c r="Y61"/>
  <c r="AG60"/>
  <c r="AK59"/>
  <c r="AG59"/>
  <c r="AC59"/>
  <c r="Y59"/>
  <c r="AK58"/>
  <c r="AG58"/>
  <c r="AC58"/>
  <c r="Y58"/>
  <c r="AK57"/>
  <c r="AG57"/>
  <c r="AC57"/>
  <c r="AK56"/>
  <c r="AG56"/>
  <c r="AC56"/>
  <c r="Y56"/>
  <c r="AK55"/>
  <c r="AG55"/>
  <c r="AC55"/>
  <c r="Y55"/>
  <c r="AK54"/>
  <c r="AG54"/>
  <c r="AC54"/>
  <c r="Y54"/>
  <c r="AK53"/>
  <c r="AG53"/>
  <c r="AC53"/>
  <c r="Y53"/>
  <c r="AK52"/>
  <c r="AG52"/>
  <c r="AC52"/>
  <c r="Y52"/>
  <c r="AK51"/>
  <c r="AG51"/>
  <c r="AC51"/>
  <c r="Y51"/>
  <c r="AK50"/>
  <c r="AG50"/>
  <c r="AC50"/>
  <c r="Y50"/>
  <c r="AK49"/>
  <c r="AG49"/>
  <c r="AC49"/>
  <c r="Y49"/>
  <c r="AK48"/>
  <c r="AG48"/>
  <c r="AC48"/>
  <c r="Y48"/>
  <c r="AK47"/>
  <c r="AG47"/>
  <c r="AC47"/>
  <c r="AK46"/>
  <c r="AG46"/>
  <c r="AC46"/>
  <c r="Y46"/>
  <c r="AK45"/>
  <c r="AG45"/>
  <c r="AC45"/>
  <c r="Y45"/>
  <c r="AK44"/>
  <c r="AG44"/>
  <c r="AC44"/>
  <c r="AK43"/>
  <c r="AG43"/>
  <c r="AC43"/>
  <c r="Y43"/>
  <c r="AK42"/>
  <c r="AG42"/>
  <c r="AC42"/>
  <c r="AK41"/>
  <c r="AG41"/>
  <c r="AC41"/>
  <c r="Y41"/>
  <c r="AG40"/>
  <c r="AC40"/>
  <c r="Y40"/>
  <c r="AK39"/>
  <c r="AG39"/>
  <c r="AC39"/>
  <c r="Y39"/>
  <c r="AK38"/>
  <c r="AG38"/>
  <c r="AC38"/>
  <c r="Y38"/>
  <c r="AK37"/>
  <c r="AG37"/>
  <c r="AC37"/>
  <c r="Y37"/>
  <c r="AK36"/>
  <c r="AG36"/>
  <c r="AC36"/>
  <c r="Y36"/>
  <c r="AK35"/>
  <c r="AG35"/>
  <c r="AC35"/>
  <c r="Y35"/>
  <c r="AK34"/>
  <c r="AG34"/>
  <c r="AC34"/>
  <c r="Y34"/>
  <c r="AK33"/>
  <c r="AG33"/>
  <c r="AC33"/>
  <c r="Y33"/>
  <c r="AK32"/>
  <c r="AG32"/>
  <c r="AC32"/>
  <c r="Y32"/>
  <c r="AK31"/>
  <c r="AG31"/>
  <c r="AC31"/>
  <c r="Y31"/>
  <c r="AK30"/>
  <c r="AG30"/>
  <c r="AC30"/>
  <c r="Y30"/>
  <c r="AK29"/>
  <c r="AG29"/>
  <c r="AC29"/>
  <c r="Y29"/>
  <c r="AG28"/>
  <c r="AC28"/>
  <c r="AG27"/>
  <c r="AC27"/>
  <c r="AG26"/>
  <c r="AC26"/>
  <c r="Y26"/>
  <c r="AK25"/>
  <c r="AG25"/>
  <c r="AC25"/>
  <c r="AK24"/>
  <c r="AG24"/>
  <c r="AC24"/>
  <c r="Y24"/>
  <c r="AG23"/>
  <c r="AC23"/>
  <c r="AK22"/>
  <c r="AG22"/>
  <c r="AC22"/>
  <c r="AK21"/>
  <c r="AG21"/>
  <c r="AC21"/>
  <c r="Y21"/>
  <c r="AK20"/>
  <c r="AG20"/>
  <c r="AC20"/>
  <c r="Y20"/>
  <c r="AK19"/>
  <c r="AG19"/>
  <c r="AC19"/>
  <c r="Y19"/>
  <c r="AG18"/>
  <c r="AC18"/>
  <c r="Y18"/>
  <c r="AK17"/>
  <c r="AG17"/>
  <c r="AC17"/>
  <c r="Y17"/>
  <c r="AK16"/>
  <c r="AG16"/>
  <c r="AC16"/>
  <c r="AG15"/>
  <c r="Y15"/>
  <c r="AG14"/>
  <c r="AC14"/>
  <c r="Y14"/>
  <c r="AK13"/>
  <c r="AG13"/>
  <c r="Y13"/>
  <c r="AK12"/>
  <c r="AG12"/>
  <c r="AC12"/>
  <c r="Y12"/>
  <c r="DY73" l="1"/>
  <c r="DX73"/>
  <c r="DW73"/>
  <c r="DC73"/>
  <c r="H73" s="1"/>
  <c r="K73" s="1"/>
  <c r="DB73"/>
  <c r="DA73"/>
  <c r="F73" s="1"/>
  <c r="J73" s="1"/>
  <c r="T73"/>
  <c r="S73"/>
  <c r="R73"/>
  <c r="P73"/>
  <c r="O73"/>
  <c r="N73"/>
  <c r="DY72"/>
  <c r="DX72"/>
  <c r="DW72"/>
  <c r="DC72"/>
  <c r="H72" s="1"/>
  <c r="K72" s="1"/>
  <c r="DB72"/>
  <c r="DA72"/>
  <c r="F72" s="1"/>
  <c r="J72" s="1"/>
  <c r="T72"/>
  <c r="S72"/>
  <c r="R72"/>
  <c r="P72"/>
  <c r="O72"/>
  <c r="N72"/>
  <c r="DY71"/>
  <c r="DX71"/>
  <c r="DW71"/>
  <c r="DC71"/>
  <c r="DB71"/>
  <c r="DA71"/>
  <c r="T71"/>
  <c r="S71"/>
  <c r="R71"/>
  <c r="P71"/>
  <c r="O71"/>
  <c r="N71"/>
  <c r="DY70"/>
  <c r="DX70"/>
  <c r="DW70"/>
  <c r="DC70"/>
  <c r="H70" s="1"/>
  <c r="K70" s="1"/>
  <c r="DB70"/>
  <c r="DA70"/>
  <c r="F70" s="1"/>
  <c r="J70" s="1"/>
  <c r="T70"/>
  <c r="S70"/>
  <c r="R70"/>
  <c r="P70"/>
  <c r="O70"/>
  <c r="N70"/>
  <c r="DY69"/>
  <c r="DX69"/>
  <c r="DW69"/>
  <c r="DC69"/>
  <c r="DB69"/>
  <c r="DA69"/>
  <c r="T69"/>
  <c r="S69"/>
  <c r="R69"/>
  <c r="P69"/>
  <c r="O69"/>
  <c r="N69"/>
  <c r="DY68"/>
  <c r="DX68"/>
  <c r="DW68"/>
  <c r="DC68"/>
  <c r="H68" s="1"/>
  <c r="K68" s="1"/>
  <c r="DB68"/>
  <c r="DA68"/>
  <c r="F68" s="1"/>
  <c r="J68" s="1"/>
  <c r="T68"/>
  <c r="S68"/>
  <c r="R68"/>
  <c r="P68"/>
  <c r="O68"/>
  <c r="N68"/>
  <c r="DY67"/>
  <c r="DX67"/>
  <c r="DW67"/>
  <c r="DC67"/>
  <c r="DB67"/>
  <c r="DA67"/>
  <c r="T67"/>
  <c r="S67"/>
  <c r="R67"/>
  <c r="P67"/>
  <c r="O67"/>
  <c r="N67"/>
  <c r="DY66"/>
  <c r="DX66"/>
  <c r="DW66"/>
  <c r="DC66"/>
  <c r="H66" s="1"/>
  <c r="DB66"/>
  <c r="DA66"/>
  <c r="F66" s="1"/>
  <c r="J66" s="1"/>
  <c r="T66"/>
  <c r="S66"/>
  <c r="R66"/>
  <c r="P66"/>
  <c r="O66"/>
  <c r="N66"/>
  <c r="DY65"/>
  <c r="DX65"/>
  <c r="DW65"/>
  <c r="DC65"/>
  <c r="H65" s="1"/>
  <c r="K65" s="1"/>
  <c r="DB65"/>
  <c r="DA65"/>
  <c r="F65" s="1"/>
  <c r="J65" s="1"/>
  <c r="T65"/>
  <c r="S65"/>
  <c r="R65"/>
  <c r="P65"/>
  <c r="O65"/>
  <c r="N65"/>
  <c r="DY64"/>
  <c r="DX64"/>
  <c r="DW64"/>
  <c r="DC64"/>
  <c r="DB64"/>
  <c r="DA64"/>
  <c r="T64"/>
  <c r="S64"/>
  <c r="R64"/>
  <c r="P64"/>
  <c r="O64"/>
  <c r="N64"/>
  <c r="DY63"/>
  <c r="DX63"/>
  <c r="DW63"/>
  <c r="DC63"/>
  <c r="DB63"/>
  <c r="DA63"/>
  <c r="F63" s="1"/>
  <c r="J63" s="1"/>
  <c r="T63"/>
  <c r="S63"/>
  <c r="R63"/>
  <c r="P63"/>
  <c r="O63"/>
  <c r="N63"/>
  <c r="DY62"/>
  <c r="DX62"/>
  <c r="DW62"/>
  <c r="DC62"/>
  <c r="DB62"/>
  <c r="DA62"/>
  <c r="T62"/>
  <c r="S62"/>
  <c r="R62"/>
  <c r="P62"/>
  <c r="O62"/>
  <c r="N62"/>
  <c r="DY61"/>
  <c r="DX61"/>
  <c r="DW61"/>
  <c r="DC61"/>
  <c r="DB61"/>
  <c r="DA61"/>
  <c r="T61"/>
  <c r="S61"/>
  <c r="R61"/>
  <c r="P61"/>
  <c r="O61"/>
  <c r="N61"/>
  <c r="DY60"/>
  <c r="DX60"/>
  <c r="DW60"/>
  <c r="DC60"/>
  <c r="DB60"/>
  <c r="DA60"/>
  <c r="T60"/>
  <c r="S60"/>
  <c r="R60"/>
  <c r="P60"/>
  <c r="O60"/>
  <c r="N60"/>
  <c r="DY59"/>
  <c r="DX59"/>
  <c r="DW59"/>
  <c r="DC59"/>
  <c r="DB59"/>
  <c r="DA59"/>
  <c r="T59"/>
  <c r="S59"/>
  <c r="R59"/>
  <c r="P59"/>
  <c r="O59"/>
  <c r="N59"/>
  <c r="DY58"/>
  <c r="DX58"/>
  <c r="DW58"/>
  <c r="DC58"/>
  <c r="DB58"/>
  <c r="DA58"/>
  <c r="T58"/>
  <c r="S58"/>
  <c r="R58"/>
  <c r="P58"/>
  <c r="O58"/>
  <c r="N58"/>
  <c r="DY57"/>
  <c r="DX57"/>
  <c r="DW57"/>
  <c r="DC57"/>
  <c r="DB57"/>
  <c r="DA57"/>
  <c r="T57"/>
  <c r="S57"/>
  <c r="R57"/>
  <c r="P57"/>
  <c r="O57"/>
  <c r="N57"/>
  <c r="DY56"/>
  <c r="DX56"/>
  <c r="DW56"/>
  <c r="DC56"/>
  <c r="DB56"/>
  <c r="DA56"/>
  <c r="T56"/>
  <c r="S56"/>
  <c r="R56"/>
  <c r="P56"/>
  <c r="O56"/>
  <c r="N56"/>
  <c r="DY55"/>
  <c r="DX55"/>
  <c r="DW55"/>
  <c r="DC55"/>
  <c r="DB55"/>
  <c r="DA55"/>
  <c r="AO55"/>
  <c r="T55"/>
  <c r="S55"/>
  <c r="R55"/>
  <c r="P55"/>
  <c r="O55"/>
  <c r="N55"/>
  <c r="DY54"/>
  <c r="DX54"/>
  <c r="DW54"/>
  <c r="DC54"/>
  <c r="DB54"/>
  <c r="DA54"/>
  <c r="T54"/>
  <c r="S54"/>
  <c r="R54"/>
  <c r="P54"/>
  <c r="O54"/>
  <c r="N54"/>
  <c r="DY53"/>
  <c r="DX53"/>
  <c r="DW53"/>
  <c r="DC53"/>
  <c r="DB53"/>
  <c r="DA53"/>
  <c r="T53"/>
  <c r="S53"/>
  <c r="R53"/>
  <c r="P53"/>
  <c r="O53"/>
  <c r="N53"/>
  <c r="DY52"/>
  <c r="DX52"/>
  <c r="DW52"/>
  <c r="DC52"/>
  <c r="DB52"/>
  <c r="DA52"/>
  <c r="T52"/>
  <c r="S52"/>
  <c r="R52"/>
  <c r="P52"/>
  <c r="O52"/>
  <c r="N52"/>
  <c r="DY51"/>
  <c r="DX51"/>
  <c r="DW51"/>
  <c r="DC51"/>
  <c r="DB51"/>
  <c r="DA51"/>
  <c r="T51"/>
  <c r="S51"/>
  <c r="R51"/>
  <c r="P51"/>
  <c r="O51"/>
  <c r="N51"/>
  <c r="DY50"/>
  <c r="DX50"/>
  <c r="DW50"/>
  <c r="DC50"/>
  <c r="DB50"/>
  <c r="DA50"/>
  <c r="T50"/>
  <c r="S50"/>
  <c r="R50"/>
  <c r="P50"/>
  <c r="O50"/>
  <c r="N50"/>
  <c r="DY49"/>
  <c r="DX49"/>
  <c r="DW49"/>
  <c r="DC49"/>
  <c r="DB49"/>
  <c r="DA49"/>
  <c r="T49"/>
  <c r="S49"/>
  <c r="R49"/>
  <c r="P49"/>
  <c r="O49"/>
  <c r="N49"/>
  <c r="DY48"/>
  <c r="DX48"/>
  <c r="DW48"/>
  <c r="DC48"/>
  <c r="DB48"/>
  <c r="DA48"/>
  <c r="T48"/>
  <c r="S48"/>
  <c r="R48"/>
  <c r="P48"/>
  <c r="O48"/>
  <c r="N48"/>
  <c r="DY47"/>
  <c r="DX47"/>
  <c r="DW47"/>
  <c r="DC47"/>
  <c r="DB47"/>
  <c r="DA47"/>
  <c r="T47"/>
  <c r="S47"/>
  <c r="R47"/>
  <c r="P47"/>
  <c r="O47"/>
  <c r="N47"/>
  <c r="DY46"/>
  <c r="DX46"/>
  <c r="DW46"/>
  <c r="DC46"/>
  <c r="DB46"/>
  <c r="DA46"/>
  <c r="T46"/>
  <c r="S46"/>
  <c r="R46"/>
  <c r="P46"/>
  <c r="O46"/>
  <c r="N46"/>
  <c r="DY45"/>
  <c r="DX45"/>
  <c r="DW45"/>
  <c r="DC45"/>
  <c r="DB45"/>
  <c r="DA45"/>
  <c r="T45"/>
  <c r="S45"/>
  <c r="R45"/>
  <c r="P45"/>
  <c r="O45"/>
  <c r="N45"/>
  <c r="DY44"/>
  <c r="DX44"/>
  <c r="DW44"/>
  <c r="DC44"/>
  <c r="DB44"/>
  <c r="DA44"/>
  <c r="T44"/>
  <c r="S44"/>
  <c r="R44"/>
  <c r="P44"/>
  <c r="O44"/>
  <c r="N44"/>
  <c r="DY43"/>
  <c r="DX43"/>
  <c r="DW43"/>
  <c r="DC43"/>
  <c r="DB43"/>
  <c r="DA43"/>
  <c r="T43"/>
  <c r="S43"/>
  <c r="R43"/>
  <c r="P43"/>
  <c r="O43"/>
  <c r="N43"/>
  <c r="DY42"/>
  <c r="DX42"/>
  <c r="DW42"/>
  <c r="DC42"/>
  <c r="DB42"/>
  <c r="DA42"/>
  <c r="T42"/>
  <c r="S42"/>
  <c r="R42"/>
  <c r="P42"/>
  <c r="O42"/>
  <c r="N42"/>
  <c r="DY41"/>
  <c r="DX41"/>
  <c r="DW41"/>
  <c r="DC41"/>
  <c r="DB41"/>
  <c r="DA41"/>
  <c r="T41"/>
  <c r="S41"/>
  <c r="R41"/>
  <c r="P41"/>
  <c r="O41"/>
  <c r="N41"/>
  <c r="DY40"/>
  <c r="DX40"/>
  <c r="DW40"/>
  <c r="DC40"/>
  <c r="DB40"/>
  <c r="DA40"/>
  <c r="T40"/>
  <c r="S40"/>
  <c r="R40"/>
  <c r="P40"/>
  <c r="O40"/>
  <c r="N40"/>
  <c r="DY39"/>
  <c r="DX39"/>
  <c r="DW39"/>
  <c r="DC39"/>
  <c r="DB39"/>
  <c r="DA39"/>
  <c r="T39"/>
  <c r="S39"/>
  <c r="R39"/>
  <c r="P39"/>
  <c r="O39"/>
  <c r="N39"/>
  <c r="DY38"/>
  <c r="DX38"/>
  <c r="DW38"/>
  <c r="DC38"/>
  <c r="DB38"/>
  <c r="DA38"/>
  <c r="AO38"/>
  <c r="T38"/>
  <c r="S38"/>
  <c r="R38"/>
  <c r="P38"/>
  <c r="O38"/>
  <c r="N38"/>
  <c r="DY37"/>
  <c r="DX37"/>
  <c r="DW37"/>
  <c r="DC37"/>
  <c r="DB37"/>
  <c r="DA37"/>
  <c r="T37"/>
  <c r="S37"/>
  <c r="R37"/>
  <c r="P37"/>
  <c r="O37"/>
  <c r="N37"/>
  <c r="DY36"/>
  <c r="DX36"/>
  <c r="DW36"/>
  <c r="DC36"/>
  <c r="DB36"/>
  <c r="DA36"/>
  <c r="T36"/>
  <c r="S36"/>
  <c r="R36"/>
  <c r="P36"/>
  <c r="O36"/>
  <c r="N36"/>
  <c r="DY35"/>
  <c r="DX35"/>
  <c r="DW35"/>
  <c r="DC35"/>
  <c r="DB35"/>
  <c r="DA35"/>
  <c r="T35"/>
  <c r="S35"/>
  <c r="R35"/>
  <c r="P35"/>
  <c r="O35"/>
  <c r="N35"/>
  <c r="DY34"/>
  <c r="DX34"/>
  <c r="DW34"/>
  <c r="DC34"/>
  <c r="DB34"/>
  <c r="DA34"/>
  <c r="AO34"/>
  <c r="T34"/>
  <c r="S34"/>
  <c r="R34"/>
  <c r="P34"/>
  <c r="O34"/>
  <c r="N34"/>
  <c r="DY33"/>
  <c r="DX33"/>
  <c r="DW33"/>
  <c r="DC33"/>
  <c r="DB33"/>
  <c r="DA33"/>
  <c r="T33"/>
  <c r="S33"/>
  <c r="R33"/>
  <c r="P33"/>
  <c r="O33"/>
  <c r="N33"/>
  <c r="DY32"/>
  <c r="DX32"/>
  <c r="DW32"/>
  <c r="DC32"/>
  <c r="DB32"/>
  <c r="DA32"/>
  <c r="AO32"/>
  <c r="T32"/>
  <c r="S32"/>
  <c r="R32"/>
  <c r="P32"/>
  <c r="O32"/>
  <c r="N32"/>
  <c r="M74"/>
  <c r="L74"/>
  <c r="DY31"/>
  <c r="DX31"/>
  <c r="DW31"/>
  <c r="DC31"/>
  <c r="H31" s="1"/>
  <c r="K31" s="1"/>
  <c r="DB31"/>
  <c r="DA31"/>
  <c r="F31" s="1"/>
  <c r="J31" s="1"/>
  <c r="T31"/>
  <c r="S31"/>
  <c r="R31"/>
  <c r="P31"/>
  <c r="O31"/>
  <c r="N31"/>
  <c r="DY30"/>
  <c r="DX30"/>
  <c r="DW30"/>
  <c r="DC30"/>
  <c r="H30" s="1"/>
  <c r="K30" s="1"/>
  <c r="DB30"/>
  <c r="DA30"/>
  <c r="F30" s="1"/>
  <c r="J30" s="1"/>
  <c r="T30"/>
  <c r="S30"/>
  <c r="R30"/>
  <c r="P30"/>
  <c r="O30"/>
  <c r="N30"/>
  <c r="DY29"/>
  <c r="DX29"/>
  <c r="DW29"/>
  <c r="DC29"/>
  <c r="H29" s="1"/>
  <c r="K29" s="1"/>
  <c r="DB29"/>
  <c r="DA29"/>
  <c r="F29" s="1"/>
  <c r="J29" s="1"/>
  <c r="T29"/>
  <c r="S29"/>
  <c r="R29"/>
  <c r="P29"/>
  <c r="O29"/>
  <c r="N29"/>
  <c r="DY28"/>
  <c r="DX28"/>
  <c r="DW28"/>
  <c r="DC28"/>
  <c r="DB28"/>
  <c r="DA28"/>
  <c r="T28"/>
  <c r="S28"/>
  <c r="R28"/>
  <c r="P28"/>
  <c r="O28"/>
  <c r="N28"/>
  <c r="DY27"/>
  <c r="DX27"/>
  <c r="DW27"/>
  <c r="DC27"/>
  <c r="H27" s="1"/>
  <c r="K27" s="1"/>
  <c r="DB27"/>
  <c r="DA27"/>
  <c r="F27" s="1"/>
  <c r="J27" s="1"/>
  <c r="T27"/>
  <c r="S27"/>
  <c r="R27"/>
  <c r="P27"/>
  <c r="O27"/>
  <c r="N27"/>
  <c r="DY26"/>
  <c r="DX26"/>
  <c r="DW26"/>
  <c r="DC26"/>
  <c r="DB26"/>
  <c r="DA26"/>
  <c r="T26"/>
  <c r="S26"/>
  <c r="R26"/>
  <c r="P26"/>
  <c r="O26"/>
  <c r="N26"/>
  <c r="DY25"/>
  <c r="DX25"/>
  <c r="G25" s="1"/>
  <c r="DW25"/>
  <c r="DC25"/>
  <c r="H25" s="1"/>
  <c r="DB25"/>
  <c r="DA25"/>
  <c r="F25" s="1"/>
  <c r="J25" s="1"/>
  <c r="T25"/>
  <c r="S25"/>
  <c r="R25"/>
  <c r="P25"/>
  <c r="O25"/>
  <c r="N25"/>
  <c r="DY24"/>
  <c r="DX24"/>
  <c r="DW24"/>
  <c r="DC24"/>
  <c r="DB24"/>
  <c r="DA24"/>
  <c r="T24"/>
  <c r="S24"/>
  <c r="R24"/>
  <c r="P24"/>
  <c r="O24"/>
  <c r="N24"/>
  <c r="DY23"/>
  <c r="DX23"/>
  <c r="DW23"/>
  <c r="DC23"/>
  <c r="DB23"/>
  <c r="DA23"/>
  <c r="T23"/>
  <c r="S23"/>
  <c r="R23"/>
  <c r="P23"/>
  <c r="O23"/>
  <c r="N23"/>
  <c r="DY22"/>
  <c r="DX22"/>
  <c r="DW22"/>
  <c r="DC22"/>
  <c r="DB22"/>
  <c r="DA22"/>
  <c r="T22"/>
  <c r="S22"/>
  <c r="R22"/>
  <c r="P22"/>
  <c r="O22"/>
  <c r="N22"/>
  <c r="DY21"/>
  <c r="DX21"/>
  <c r="DW21"/>
  <c r="DC21"/>
  <c r="DB21"/>
  <c r="DA21"/>
  <c r="T21"/>
  <c r="S21"/>
  <c r="R21"/>
  <c r="P21"/>
  <c r="O21"/>
  <c r="N21"/>
  <c r="DY20"/>
  <c r="DX20"/>
  <c r="DW20"/>
  <c r="DC20"/>
  <c r="DB20"/>
  <c r="DA20"/>
  <c r="T20"/>
  <c r="S20"/>
  <c r="R20"/>
  <c r="P20"/>
  <c r="O20"/>
  <c r="N20"/>
  <c r="DY19"/>
  <c r="DX19"/>
  <c r="DW19"/>
  <c r="DC19"/>
  <c r="DB19"/>
  <c r="DA19"/>
  <c r="T19"/>
  <c r="S19"/>
  <c r="R19"/>
  <c r="P19"/>
  <c r="O19"/>
  <c r="N19"/>
  <c r="DY18"/>
  <c r="DX18"/>
  <c r="DW18"/>
  <c r="DC18"/>
  <c r="DB18"/>
  <c r="DA18"/>
  <c r="T18"/>
  <c r="S18"/>
  <c r="R18"/>
  <c r="P18"/>
  <c r="O18"/>
  <c r="N18"/>
  <c r="DY17"/>
  <c r="DX17"/>
  <c r="DW17"/>
  <c r="DC17"/>
  <c r="DB17"/>
  <c r="DA17"/>
  <c r="T17"/>
  <c r="S17"/>
  <c r="R17"/>
  <c r="P17"/>
  <c r="O17"/>
  <c r="N17"/>
  <c r="DY16"/>
  <c r="DX16"/>
  <c r="DW16"/>
  <c r="DC16"/>
  <c r="DB16"/>
  <c r="DA16"/>
  <c r="T16"/>
  <c r="S16"/>
  <c r="R16"/>
  <c r="P16"/>
  <c r="O16"/>
  <c r="N16"/>
  <c r="DY15"/>
  <c r="DX15"/>
  <c r="DW15"/>
  <c r="DC15"/>
  <c r="DB15"/>
  <c r="DA15"/>
  <c r="T15"/>
  <c r="S15"/>
  <c r="R15"/>
  <c r="P15"/>
  <c r="O15"/>
  <c r="N15"/>
  <c r="DY14"/>
  <c r="DX14"/>
  <c r="DW14"/>
  <c r="DC14"/>
  <c r="DB14"/>
  <c r="DA14"/>
  <c r="T14"/>
  <c r="S14"/>
  <c r="R14"/>
  <c r="P14"/>
  <c r="O14"/>
  <c r="N14"/>
  <c r="DY13"/>
  <c r="DX13"/>
  <c r="DW13"/>
  <c r="DC13"/>
  <c r="DB13"/>
  <c r="DA13"/>
  <c r="T13"/>
  <c r="S13"/>
  <c r="R13"/>
  <c r="P13"/>
  <c r="O13"/>
  <c r="N13"/>
  <c r="DY12"/>
  <c r="DX12"/>
  <c r="DW12"/>
  <c r="DC12"/>
  <c r="DB12"/>
  <c r="DA12"/>
  <c r="AO12"/>
  <c r="T12"/>
  <c r="S12"/>
  <c r="R12"/>
  <c r="P12"/>
  <c r="O12"/>
  <c r="N12"/>
  <c r="F33" l="1"/>
  <c r="J33" s="1"/>
  <c r="H33"/>
  <c r="K33" s="1"/>
  <c r="G34"/>
  <c r="G51"/>
  <c r="G50"/>
  <c r="G12"/>
  <c r="G16"/>
  <c r="G17"/>
  <c r="G18"/>
  <c r="U19"/>
  <c r="U21"/>
  <c r="G35"/>
  <c r="F39"/>
  <c r="J39" s="1"/>
  <c r="H39"/>
  <c r="H41"/>
  <c r="F42"/>
  <c r="J42" s="1"/>
  <c r="H42"/>
  <c r="F44"/>
  <c r="J44" s="1"/>
  <c r="H44"/>
  <c r="K44" s="1"/>
  <c r="F46"/>
  <c r="J46" s="1"/>
  <c r="H46"/>
  <c r="F13"/>
  <c r="J13" s="1"/>
  <c r="H13"/>
  <c r="K13" s="1"/>
  <c r="F14"/>
  <c r="J14" s="1"/>
  <c r="H14"/>
  <c r="F15"/>
  <c r="J15" s="1"/>
  <c r="H15"/>
  <c r="K15" s="1"/>
  <c r="F16"/>
  <c r="J16" s="1"/>
  <c r="H16"/>
  <c r="K16" s="1"/>
  <c r="H19"/>
  <c r="K19" s="1"/>
  <c r="H20"/>
  <c r="K20" s="1"/>
  <c r="H21"/>
  <c r="K21" s="1"/>
  <c r="F22"/>
  <c r="J22" s="1"/>
  <c r="H22"/>
  <c r="K22" s="1"/>
  <c r="G38"/>
  <c r="U41"/>
  <c r="G43"/>
  <c r="U45"/>
  <c r="G47"/>
  <c r="F57"/>
  <c r="J57" s="1"/>
  <c r="H57"/>
  <c r="K57" s="1"/>
  <c r="F59"/>
  <c r="J59" s="1"/>
  <c r="H59"/>
  <c r="F61"/>
  <c r="J61" s="1"/>
  <c r="H61"/>
  <c r="G63"/>
  <c r="G64"/>
  <c r="G23"/>
  <c r="F34"/>
  <c r="J34" s="1"/>
  <c r="G37"/>
  <c r="G49"/>
  <c r="Q65"/>
  <c r="G24"/>
  <c r="G57"/>
  <c r="G66"/>
  <c r="G53"/>
  <c r="G54"/>
  <c r="U14"/>
  <c r="Q35"/>
  <c r="G13"/>
  <c r="G14"/>
  <c r="U15"/>
  <c r="U16"/>
  <c r="U17"/>
  <c r="U18"/>
  <c r="F18"/>
  <c r="J18" s="1"/>
  <c r="H18"/>
  <c r="I18" s="1"/>
  <c r="F19"/>
  <c r="J19" s="1"/>
  <c r="F20"/>
  <c r="J20" s="1"/>
  <c r="F21"/>
  <c r="J21" s="1"/>
  <c r="G22"/>
  <c r="F26"/>
  <c r="J26" s="1"/>
  <c r="H26"/>
  <c r="K26" s="1"/>
  <c r="F28"/>
  <c r="J28" s="1"/>
  <c r="H28"/>
  <c r="K28" s="1"/>
  <c r="G32"/>
  <c r="H34"/>
  <c r="K34" s="1"/>
  <c r="G36"/>
  <c r="F40"/>
  <c r="J40" s="1"/>
  <c r="H40"/>
  <c r="F41"/>
  <c r="J41" s="1"/>
  <c r="G42"/>
  <c r="F45"/>
  <c r="J45" s="1"/>
  <c r="H45"/>
  <c r="H47"/>
  <c r="I47" s="1"/>
  <c r="G48"/>
  <c r="G52"/>
  <c r="G56"/>
  <c r="F58"/>
  <c r="J58" s="1"/>
  <c r="H58"/>
  <c r="K58" s="1"/>
  <c r="F60"/>
  <c r="J60" s="1"/>
  <c r="H60"/>
  <c r="K60" s="1"/>
  <c r="U61"/>
  <c r="Q62"/>
  <c r="F62"/>
  <c r="J62" s="1"/>
  <c r="H62"/>
  <c r="K62" s="1"/>
  <c r="H63"/>
  <c r="K63" s="1"/>
  <c r="U64"/>
  <c r="F64"/>
  <c r="J64" s="1"/>
  <c r="H64"/>
  <c r="K64" s="1"/>
  <c r="F67"/>
  <c r="J67" s="1"/>
  <c r="H67"/>
  <c r="K67" s="1"/>
  <c r="F69"/>
  <c r="J69" s="1"/>
  <c r="H69"/>
  <c r="K69" s="1"/>
  <c r="F71"/>
  <c r="J71" s="1"/>
  <c r="H71"/>
  <c r="K71" s="1"/>
  <c r="G61"/>
  <c r="G19"/>
  <c r="G21"/>
  <c r="G15"/>
  <c r="F17"/>
  <c r="J17" s="1"/>
  <c r="H17"/>
  <c r="I17" s="1"/>
  <c r="Q37"/>
  <c r="Q40"/>
  <c r="G41"/>
  <c r="Q49"/>
  <c r="Q53"/>
  <c r="I57"/>
  <c r="Q63"/>
  <c r="U12"/>
  <c r="U13"/>
  <c r="U20"/>
  <c r="G20"/>
  <c r="Q22"/>
  <c r="U24"/>
  <c r="U25"/>
  <c r="Q26"/>
  <c r="Q27"/>
  <c r="Q28"/>
  <c r="Q29"/>
  <c r="Q30"/>
  <c r="Q31"/>
  <c r="Y74"/>
  <c r="AG74"/>
  <c r="AO74"/>
  <c r="Q33"/>
  <c r="U34"/>
  <c r="Q39"/>
  <c r="G44"/>
  <c r="F50"/>
  <c r="J50" s="1"/>
  <c r="Q58"/>
  <c r="Q59"/>
  <c r="U60"/>
  <c r="G60"/>
  <c r="U66"/>
  <c r="Q67"/>
  <c r="Q68"/>
  <c r="Q69"/>
  <c r="Q70"/>
  <c r="Q71"/>
  <c r="AK74"/>
  <c r="F36"/>
  <c r="J36" s="1"/>
  <c r="G40"/>
  <c r="Q42"/>
  <c r="F43"/>
  <c r="J43" s="1"/>
  <c r="U44"/>
  <c r="G45"/>
  <c r="Q46"/>
  <c r="Q47"/>
  <c r="F48"/>
  <c r="J48" s="1"/>
  <c r="F52"/>
  <c r="J52" s="1"/>
  <c r="F56"/>
  <c r="J56" s="1"/>
  <c r="Q72"/>
  <c r="Q73"/>
  <c r="Q13"/>
  <c r="Q15"/>
  <c r="Q16"/>
  <c r="Q19"/>
  <c r="Q20"/>
  <c r="Q21"/>
  <c r="U22"/>
  <c r="F23"/>
  <c r="J23" s="1"/>
  <c r="F24"/>
  <c r="J24" s="1"/>
  <c r="U26"/>
  <c r="G26"/>
  <c r="U27"/>
  <c r="G27"/>
  <c r="U28"/>
  <c r="G28"/>
  <c r="U29"/>
  <c r="G29"/>
  <c r="U30"/>
  <c r="G30"/>
  <c r="U31"/>
  <c r="G31"/>
  <c r="U33"/>
  <c r="G33"/>
  <c r="Q34"/>
  <c r="F35"/>
  <c r="J35" s="1"/>
  <c r="F37"/>
  <c r="J37" s="1"/>
  <c r="U39"/>
  <c r="G39"/>
  <c r="U40"/>
  <c r="Q41"/>
  <c r="U42"/>
  <c r="Q45"/>
  <c r="U46"/>
  <c r="G46"/>
  <c r="U47"/>
  <c r="F47"/>
  <c r="J47" s="1"/>
  <c r="F49"/>
  <c r="J49" s="1"/>
  <c r="F51"/>
  <c r="J51" s="1"/>
  <c r="F53"/>
  <c r="J53" s="1"/>
  <c r="F54"/>
  <c r="J54" s="1"/>
  <c r="U58"/>
  <c r="G58"/>
  <c r="U59"/>
  <c r="G59"/>
  <c r="Q60"/>
  <c r="Q61"/>
  <c r="U62"/>
  <c r="G62"/>
  <c r="U63"/>
  <c r="U65"/>
  <c r="G65"/>
  <c r="U67"/>
  <c r="G67"/>
  <c r="U68"/>
  <c r="G68"/>
  <c r="U69"/>
  <c r="G69"/>
  <c r="U70"/>
  <c r="G70"/>
  <c r="U71"/>
  <c r="G71"/>
  <c r="U72"/>
  <c r="G72"/>
  <c r="U73"/>
  <c r="G73"/>
  <c r="U56"/>
  <c r="H56"/>
  <c r="K56" s="1"/>
  <c r="Q57"/>
  <c r="Q50"/>
  <c r="Q38"/>
  <c r="Q43"/>
  <c r="Q36"/>
  <c r="H24"/>
  <c r="K24" s="1"/>
  <c r="H55"/>
  <c r="K55" s="1"/>
  <c r="Q56"/>
  <c r="U57"/>
  <c r="Q64"/>
  <c r="Q66"/>
  <c r="Q54"/>
  <c r="U49"/>
  <c r="H49"/>
  <c r="U50"/>
  <c r="H50"/>
  <c r="Q51"/>
  <c r="Q52"/>
  <c r="U53"/>
  <c r="H53"/>
  <c r="U54"/>
  <c r="H54"/>
  <c r="U51"/>
  <c r="H51"/>
  <c r="U52"/>
  <c r="H52"/>
  <c r="I44"/>
  <c r="U48"/>
  <c r="H48"/>
  <c r="U38"/>
  <c r="U43"/>
  <c r="H43"/>
  <c r="Q44"/>
  <c r="Q48"/>
  <c r="U35"/>
  <c r="H35"/>
  <c r="K35" s="1"/>
  <c r="U36"/>
  <c r="H36"/>
  <c r="K36" s="1"/>
  <c r="U37"/>
  <c r="H37"/>
  <c r="K37" s="1"/>
  <c r="Q24"/>
  <c r="Q25"/>
  <c r="Q23"/>
  <c r="U23"/>
  <c r="H23"/>
  <c r="I23" s="1"/>
  <c r="Q12"/>
  <c r="Q14"/>
  <c r="Q17"/>
  <c r="Q18"/>
  <c r="K14"/>
  <c r="I14"/>
  <c r="K17"/>
  <c r="K23"/>
  <c r="K25"/>
  <c r="I25"/>
  <c r="K39"/>
  <c r="I39"/>
  <c r="I62"/>
  <c r="K46"/>
  <c r="I46"/>
  <c r="F38"/>
  <c r="H38"/>
  <c r="K42"/>
  <c r="I42"/>
  <c r="Q55"/>
  <c r="G55"/>
  <c r="K59"/>
  <c r="I59"/>
  <c r="K61"/>
  <c r="I61"/>
  <c r="I64"/>
  <c r="K66"/>
  <c r="I66"/>
  <c r="F12"/>
  <c r="H12"/>
  <c r="I13"/>
  <c r="I15"/>
  <c r="I16"/>
  <c r="I19"/>
  <c r="I20"/>
  <c r="I21"/>
  <c r="I22"/>
  <c r="I26"/>
  <c r="I27"/>
  <c r="I28"/>
  <c r="I29"/>
  <c r="I30"/>
  <c r="I31"/>
  <c r="F32"/>
  <c r="H32"/>
  <c r="I33"/>
  <c r="I34"/>
  <c r="AC74"/>
  <c r="K40"/>
  <c r="I40"/>
  <c r="K41"/>
  <c r="I41"/>
  <c r="K45"/>
  <c r="I45"/>
  <c r="U55"/>
  <c r="Q32"/>
  <c r="U32"/>
  <c r="F55"/>
  <c r="I68"/>
  <c r="I70"/>
  <c r="I72"/>
  <c r="I73"/>
  <c r="I63"/>
  <c r="I65"/>
  <c r="I55" l="1"/>
  <c r="I24"/>
  <c r="K47"/>
  <c r="I35"/>
  <c r="I71"/>
  <c r="I69"/>
  <c r="I67"/>
  <c r="I60"/>
  <c r="I58"/>
  <c r="K18"/>
  <c r="I37"/>
  <c r="I36"/>
  <c r="I56"/>
  <c r="I52"/>
  <c r="K52"/>
  <c r="I51"/>
  <c r="K51"/>
  <c r="K54"/>
  <c r="I54"/>
  <c r="I53"/>
  <c r="K53"/>
  <c r="K50"/>
  <c r="I50"/>
  <c r="I49"/>
  <c r="K49"/>
  <c r="K48"/>
  <c r="I48"/>
  <c r="I43"/>
  <c r="K43"/>
  <c r="J32"/>
  <c r="K12"/>
  <c r="I12"/>
  <c r="J55"/>
  <c r="K32"/>
  <c r="I32"/>
  <c r="J12"/>
  <c r="K38"/>
  <c r="I38"/>
  <c r="J38"/>
  <c r="BL74" l="1"/>
  <c r="U74"/>
  <c r="Q74"/>
  <c r="J74"/>
  <c r="I74" l="1"/>
  <c r="K74"/>
</calcChain>
</file>

<file path=xl/sharedStrings.xml><?xml version="1.0" encoding="utf-8"?>
<sst xmlns="http://schemas.openxmlformats.org/spreadsheetml/2006/main" count="275" uniqueCount="129">
  <si>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</si>
  <si>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</si>
  <si>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</si>
  <si>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</si>
  <si>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  <r>
      <rPr>
        <sz val="10"/>
        <rFont val="Arial Armenian"/>
        <family val="2"/>
      </rPr>
      <t/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</si>
  <si>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</si>
  <si>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</si>
  <si>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</si>
  <si>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</si>
  <si>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</si>
  <si>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</si>
  <si>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</si>
  <si>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</si>
  <si>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</si>
  <si>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</si>
  <si>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</si>
  <si>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</si>
  <si>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</si>
  <si>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</si>
  <si>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</si>
  <si>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</si>
  <si>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</si>
  <si>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</si>
  <si>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</si>
  <si>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</si>
  <si>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</si>
  <si>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</si>
  <si>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</si>
  <si>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</si>
  <si>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</si>
  <si>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</si>
  <si>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</si>
  <si>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</si>
  <si>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</si>
  <si>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</si>
  <si>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</si>
  <si>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</si>
  <si>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>Հաշվետու ժամանակաշրջան</t>
  </si>
  <si>
    <t>կատ. %-ը</t>
  </si>
  <si>
    <t>Ընդամենը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</si>
  <si>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</si>
  <si>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</si>
  <si>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</si>
  <si>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</si>
  <si>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</si>
  <si>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</si>
  <si>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</si>
  <si>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</si>
  <si>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</si>
  <si>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</si>
  <si>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</si>
  <si>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</si>
  <si>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</si>
  <si>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</si>
  <si>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</si>
  <si>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</si>
  <si>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</si>
  <si>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</si>
  <si>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Աղավնավանք</t>
  </si>
  <si>
    <t>Գոշ</t>
  </si>
  <si>
    <t>Թեղուտ</t>
  </si>
  <si>
    <t>Խաչարձան</t>
  </si>
  <si>
    <t>Հաղարծին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</si>
  <si>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</si>
  <si>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</si>
  <si>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</si>
  <si>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</si>
  <si>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</si>
  <si>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</si>
  <si>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</si>
  <si>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</si>
  <si>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</si>
  <si>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</si>
  <si>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</si>
  <si>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</si>
  <si>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</si>
  <si>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</si>
  <si>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Վ.Կ.Աղբյուր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</si>
  <si>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</si>
  <si>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</si>
  <si>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</si>
  <si>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</si>
  <si>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</si>
  <si>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</si>
  <si>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</si>
  <si>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</si>
  <si>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</si>
  <si>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</si>
  <si>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</si>
  <si>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</si>
  <si>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</si>
  <si>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</si>
  <si>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</si>
  <si>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</si>
  <si>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</si>
  <si>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</si>
  <si>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այդ թվում աղբահանության վճարներ</t>
  </si>
  <si>
    <t>3.3 գույքի վարձակալությունից եկամուտներ (տող 1331 + տող 1332 + տող 1333 + 1334)</t>
  </si>
  <si>
    <t>փաստ.</t>
  </si>
  <si>
    <t xml:space="preserve">ծագիր    տարեկան 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</si>
  <si>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</si>
  <si>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</si>
  <si>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</si>
  <si>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</si>
  <si>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</si>
  <si>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2014թ. Տարեկան</t>
  </si>
  <si>
    <t>Իջևան</t>
  </si>
  <si>
    <t>Ն.Ծաղկավան</t>
  </si>
  <si>
    <t>Դիլիջան</t>
  </si>
  <si>
    <t>Բերդ</t>
  </si>
  <si>
    <t>Վ.Ծաղկավան</t>
  </si>
  <si>
    <t>Նոյեմբերյան</t>
  </si>
  <si>
    <t>Այրում</t>
  </si>
  <si>
    <t>տող1258
 այլ դոտացիաներ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</si>
  <si>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</si>
  <si>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>2015թ. Տարեկան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</si>
  <si>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</si>
  <si>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 xml:space="preserve">ծրագիր           /1 ամիս/ </t>
  </si>
  <si>
    <t xml:space="preserve">ծրագիր           /3 ամիս/ </t>
  </si>
  <si>
    <t xml:space="preserve">ծրագիր           /3ամիս/ </t>
  </si>
  <si>
    <t>2015թ. մայիսի 1-ի դրությամբ</t>
  </si>
  <si>
    <t xml:space="preserve">ծրագիր           /4 ամիս/ </t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</si>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</sst>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name val="Arial LatArm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FF0000"/>
      <name val="GHEA Grapalat"/>
      <family val="3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9" fillId="0" borderId="0"/>
  </cellStyleXfs>
  <cellXfs count="174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165" fontId="5" fillId="0" borderId="0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</xf>
    <xf numFmtId="165" fontId="5" fillId="10" borderId="3" xfId="0" applyNumberFormat="1" applyFont="1" applyFill="1" applyBorder="1" applyAlignment="1" applyProtection="1">
      <alignment horizontal="center" vertical="center" wrapText="1"/>
    </xf>
    <xf numFmtId="165" fontId="5" fillId="1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/>
    </xf>
    <xf numFmtId="165" fontId="5" fillId="11" borderId="3" xfId="0" applyNumberFormat="1" applyFont="1" applyFill="1" applyBorder="1" applyAlignment="1" applyProtection="1">
      <alignment horizontal="center" vertical="center"/>
      <protection locked="0"/>
    </xf>
    <xf numFmtId="165" fontId="5" fillId="11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5" fillId="2" borderId="3" xfId="0" applyFont="1" applyFill="1" applyBorder="1" applyAlignment="1" applyProtection="1">
      <alignment horizontal="center" vertical="center" wrapText="1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10" borderId="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5" fontId="5" fillId="11" borderId="3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 applyProtection="1">
      <alignment horizontal="right"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3" xfId="2" applyNumberFormat="1" applyFont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165" fontId="5" fillId="11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10" fillId="11" borderId="3" xfId="0" applyNumberFormat="1" applyFont="1" applyFill="1" applyBorder="1" applyAlignment="1" applyProtection="1">
      <alignment horizontal="center" vertical="center"/>
      <protection locked="0"/>
    </xf>
    <xf numFmtId="165" fontId="11" fillId="0" borderId="3" xfId="2" applyNumberFormat="1" applyFont="1" applyBorder="1" applyAlignment="1">
      <alignment horizontal="center"/>
    </xf>
    <xf numFmtId="165" fontId="5" fillId="0" borderId="3" xfId="2" applyNumberFormat="1" applyFont="1" applyBorder="1"/>
    <xf numFmtId="165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textRotation="90" wrapText="1"/>
    </xf>
    <xf numFmtId="0" fontId="5" fillId="3" borderId="5" xfId="0" applyFont="1" applyFill="1" applyBorder="1" applyAlignment="1" applyProtection="1">
      <alignment horizontal="left" vertical="center" textRotation="90" wrapText="1"/>
    </xf>
    <xf numFmtId="0" fontId="5" fillId="3" borderId="4" xfId="0" applyFont="1" applyFill="1" applyBorder="1" applyAlignment="1" applyProtection="1">
      <alignment horizontal="left" vertical="center" textRotation="90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4" fontId="5" fillId="7" borderId="7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5" fillId="10" borderId="15" xfId="0" applyFont="1" applyFill="1" applyBorder="1" applyAlignment="1" applyProtection="1">
      <alignment horizontal="left" vertical="center"/>
    </xf>
    <xf numFmtId="0" fontId="5" fillId="10" borderId="1" xfId="0" applyFont="1" applyFill="1" applyBorder="1" applyAlignment="1" applyProtection="1">
      <alignment horizontal="left" vertical="center"/>
    </xf>
    <xf numFmtId="0" fontId="5" fillId="10" borderId="14" xfId="0" applyFont="1" applyFill="1" applyBorder="1" applyAlignment="1" applyProtection="1">
      <alignment horizontal="left" vertical="center"/>
    </xf>
    <xf numFmtId="4" fontId="5" fillId="7" borderId="2" xfId="0" applyNumberFormat="1" applyFont="1" applyFill="1" applyBorder="1" applyAlignment="1" applyProtection="1">
      <alignment horizontal="left" vertical="center" wrapText="1"/>
    </xf>
    <xf numFmtId="4" fontId="5" fillId="7" borderId="4" xfId="0" applyNumberFormat="1" applyFont="1" applyFill="1" applyBorder="1" applyAlignment="1" applyProtection="1">
      <alignment horizontal="left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Обычный 3" xfId="5"/>
  </cellStyles>
  <dxfs count="0"/>
  <tableStyles count="0" defaultTableStyle="TableStyleMedium9" defaultPivotStyle="PivotStyleLight16"/>
  <colors>
    <mruColors>
      <color rgb="FF00FF00"/>
      <color rgb="FF00CCFF"/>
      <color rgb="FF55DD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26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V78" sqref="V78"/>
    </sheetView>
  </sheetViews>
  <sheetFormatPr defaultColWidth="11.625" defaultRowHeight="13.5"/>
  <cols>
    <col min="1" max="1" width="4.625" style="4" customWidth="1"/>
    <col min="2" max="2" width="11.625" style="4" hidden="1" customWidth="1"/>
    <col min="3" max="3" width="9.875" style="4" customWidth="1"/>
    <col min="4" max="4" width="9.25" style="2" customWidth="1"/>
    <col min="5" max="5" width="6.5" style="2" customWidth="1"/>
    <col min="6" max="6" width="10.25" style="2" customWidth="1"/>
    <col min="7" max="7" width="9.875" style="2" customWidth="1"/>
    <col min="8" max="8" width="9.375" style="2" customWidth="1"/>
    <col min="9" max="9" width="5.25" style="2" customWidth="1"/>
    <col min="10" max="13" width="11.625" style="2" hidden="1" customWidth="1"/>
    <col min="14" max="14" width="9" style="2" customWidth="1"/>
    <col min="15" max="15" width="8.875" style="2" customWidth="1"/>
    <col min="16" max="16" width="8.25" style="2" customWidth="1"/>
    <col min="17" max="17" width="5.375" style="2" customWidth="1"/>
    <col min="18" max="18" width="8.5" style="2" customWidth="1"/>
    <col min="19" max="20" width="8.375" style="2" customWidth="1"/>
    <col min="21" max="21" width="4.625" style="2" customWidth="1"/>
    <col min="22" max="23" width="11.625" style="2"/>
    <col min="24" max="24" width="11.625" style="7"/>
    <col min="25" max="25" width="8.25" style="2" customWidth="1"/>
    <col min="26" max="28" width="11.625" style="2"/>
    <col min="29" max="29" width="8.5" style="2" customWidth="1"/>
    <col min="30" max="47" width="11.625" style="2"/>
    <col min="48" max="48" width="11.625" style="7"/>
    <col min="49" max="129" width="11.625" style="2"/>
    <col min="130" max="16384" width="11.625" style="38"/>
  </cols>
  <sheetData>
    <row r="1" spans="1:129" ht="3.75" customHeight="1">
      <c r="BB1" s="34"/>
      <c r="BC1" s="34"/>
      <c r="BD1" s="34"/>
      <c r="BE1" s="34"/>
    </row>
    <row r="2" spans="1:129" ht="14.25">
      <c r="A2" s="5"/>
      <c r="B2" s="5"/>
      <c r="D2" s="63" t="s">
        <v>101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8"/>
      <c r="Y2" s="8"/>
      <c r="Z2" s="8"/>
      <c r="AA2" s="8"/>
      <c r="AB2" s="8"/>
      <c r="AC2" s="8"/>
      <c r="AE2" s="8"/>
      <c r="AF2" s="8"/>
      <c r="AG2" s="8"/>
      <c r="AI2" s="8"/>
      <c r="AJ2" s="8"/>
      <c r="AK2" s="8"/>
      <c r="AM2" s="8"/>
      <c r="AN2" s="8"/>
      <c r="AO2" s="8"/>
      <c r="AP2" s="8"/>
      <c r="AQ2" s="8"/>
      <c r="AR2" s="8"/>
      <c r="AS2" s="6"/>
      <c r="AT2" s="6"/>
      <c r="AU2" s="6"/>
      <c r="AW2" s="6"/>
      <c r="AX2" s="6"/>
      <c r="AZ2" s="6"/>
      <c r="BA2" s="6"/>
      <c r="BB2" s="12"/>
      <c r="BC2" s="12"/>
      <c r="BD2" s="12"/>
      <c r="BE2" s="12"/>
      <c r="BF2" s="6"/>
      <c r="BG2" s="6"/>
      <c r="BH2" s="6"/>
      <c r="BI2" s="6"/>
      <c r="BJ2" s="6"/>
      <c r="BK2" s="6"/>
      <c r="BL2" s="6"/>
      <c r="BN2" s="6"/>
      <c r="BO2" s="6"/>
      <c r="BP2" s="6"/>
      <c r="BQ2" s="6"/>
      <c r="BR2" s="6"/>
      <c r="BT2" s="6"/>
      <c r="BU2" s="6"/>
      <c r="BW2" s="6"/>
      <c r="BX2" s="6"/>
      <c r="BY2" s="6"/>
      <c r="BZ2" s="6"/>
      <c r="CA2" s="6"/>
      <c r="CC2" s="6"/>
      <c r="CD2" s="6"/>
      <c r="CE2" s="6"/>
      <c r="CF2" s="6"/>
      <c r="CG2" s="6"/>
      <c r="CI2" s="6"/>
      <c r="CJ2" s="6"/>
      <c r="CK2" s="6"/>
      <c r="CL2" s="6"/>
      <c r="CM2" s="6"/>
      <c r="CO2" s="6"/>
      <c r="CP2" s="6"/>
      <c r="CR2" s="6"/>
      <c r="CS2" s="6"/>
      <c r="CT2" s="6"/>
      <c r="CU2" s="6"/>
      <c r="CV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T2" s="6"/>
      <c r="DU2" s="6"/>
      <c r="DV2" s="6"/>
    </row>
    <row r="3" spans="1:129" ht="14.25">
      <c r="A3" s="5"/>
      <c r="B3" s="5"/>
      <c r="C3" s="5"/>
      <c r="D3" s="63" t="s">
        <v>102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8"/>
      <c r="Y3" s="8"/>
      <c r="Z3" s="8"/>
      <c r="AA3" s="8"/>
      <c r="AB3" s="44"/>
      <c r="AC3" s="44"/>
      <c r="AE3" s="44"/>
      <c r="AF3" s="44"/>
      <c r="AG3" s="44"/>
      <c r="AI3" s="8"/>
      <c r="AJ3" s="8"/>
      <c r="AK3" s="8"/>
      <c r="AM3" s="8"/>
      <c r="AN3" s="8"/>
      <c r="AO3" s="8"/>
      <c r="AP3" s="8"/>
      <c r="AQ3" s="8"/>
      <c r="AR3" s="8"/>
      <c r="AS3" s="6"/>
      <c r="AT3" s="6"/>
      <c r="AU3" s="6"/>
      <c r="AW3" s="6"/>
      <c r="AX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N3" s="6"/>
      <c r="BO3" s="6"/>
      <c r="BP3" s="6"/>
      <c r="BQ3" s="6"/>
      <c r="BR3" s="6"/>
      <c r="BT3" s="6"/>
      <c r="BU3" s="6"/>
      <c r="BW3" s="6"/>
      <c r="BX3" s="6"/>
      <c r="BY3" s="6"/>
      <c r="BZ3" s="6"/>
      <c r="CA3" s="6"/>
      <c r="CC3" s="6"/>
      <c r="CD3" s="6"/>
      <c r="CE3" s="6"/>
      <c r="CF3" s="6"/>
      <c r="CG3" s="6"/>
      <c r="CI3" s="6"/>
      <c r="CJ3" s="6"/>
      <c r="CK3" s="6"/>
      <c r="CL3" s="6"/>
      <c r="CM3" s="6"/>
      <c r="CO3" s="6"/>
      <c r="CP3" s="6"/>
      <c r="CR3" s="6"/>
      <c r="CS3" s="6"/>
      <c r="CT3" s="6"/>
      <c r="CU3" s="6"/>
      <c r="CV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T3" s="6"/>
      <c r="DU3" s="6"/>
      <c r="DV3" s="6"/>
    </row>
    <row r="4" spans="1:129" ht="14.25">
      <c r="A4" s="5"/>
      <c r="B4" s="5"/>
      <c r="C4" s="5"/>
      <c r="D4" s="63" t="s">
        <v>120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8"/>
      <c r="Y4" s="8"/>
      <c r="Z4" s="8"/>
      <c r="AA4" s="8"/>
      <c r="AB4" s="44"/>
      <c r="AC4" s="44"/>
      <c r="AE4" s="44"/>
      <c r="AF4" s="44"/>
      <c r="AG4" s="44"/>
      <c r="AI4" s="8"/>
      <c r="AJ4" s="8"/>
      <c r="AK4" s="8"/>
      <c r="AM4" s="8"/>
      <c r="AN4" s="8"/>
      <c r="AO4" s="8"/>
      <c r="AP4" s="8"/>
      <c r="AQ4" s="8"/>
      <c r="AR4" s="8"/>
      <c r="AS4" s="6"/>
      <c r="AT4" s="6"/>
      <c r="AU4" s="6"/>
      <c r="AW4" s="6"/>
      <c r="AX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N4" s="6"/>
      <c r="BO4" s="6"/>
      <c r="BP4" s="6"/>
      <c r="BQ4" s="6"/>
      <c r="BR4" s="6"/>
      <c r="BT4" s="6"/>
      <c r="BU4" s="6"/>
      <c r="BW4" s="6"/>
      <c r="BX4" s="6"/>
      <c r="BY4" s="6"/>
      <c r="BZ4" s="6"/>
      <c r="CA4" s="6"/>
      <c r="CC4" s="6"/>
      <c r="CD4" s="6"/>
      <c r="CE4" s="6"/>
      <c r="CF4" s="6"/>
      <c r="CG4" s="6"/>
      <c r="CI4" s="6"/>
      <c r="CJ4" s="6"/>
      <c r="CK4" s="6"/>
      <c r="CL4" s="6"/>
      <c r="CM4" s="6"/>
      <c r="CO4" s="6"/>
      <c r="CP4" s="6"/>
      <c r="CR4" s="6"/>
      <c r="CS4" s="6"/>
      <c r="CT4" s="6"/>
      <c r="CU4" s="6"/>
      <c r="CV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T4" s="6"/>
      <c r="DU4" s="6"/>
      <c r="DV4" s="6"/>
    </row>
    <row r="5" spans="1:129" ht="14.25">
      <c r="C5" s="11"/>
      <c r="T5" s="9"/>
      <c r="W5" s="64" t="s">
        <v>103</v>
      </c>
      <c r="X5" s="64"/>
      <c r="Y5" s="64"/>
      <c r="AE5" s="44"/>
      <c r="AF5" s="44"/>
      <c r="AG5" s="44"/>
      <c r="AI5" s="8"/>
      <c r="AJ5" s="8"/>
      <c r="AK5" s="8"/>
      <c r="AM5" s="8"/>
      <c r="AN5" s="8"/>
      <c r="AO5" s="8"/>
      <c r="AP5" s="8"/>
      <c r="AQ5" s="8"/>
      <c r="AR5" s="8"/>
      <c r="AS5" s="6"/>
      <c r="AT5" s="6"/>
      <c r="AU5" s="6"/>
      <c r="AW5" s="6"/>
      <c r="AX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N5" s="6"/>
      <c r="BO5" s="6"/>
      <c r="BP5" s="6"/>
      <c r="BQ5" s="6"/>
      <c r="BR5" s="6"/>
      <c r="BT5" s="6"/>
      <c r="BU5" s="6"/>
      <c r="BW5" s="6"/>
      <c r="BX5" s="6"/>
      <c r="BY5" s="6"/>
      <c r="BZ5" s="6"/>
      <c r="CA5" s="6"/>
      <c r="CC5" s="6"/>
      <c r="CD5" s="6"/>
      <c r="CE5" s="6"/>
      <c r="CF5" s="6"/>
      <c r="CG5" s="6"/>
      <c r="CI5" s="6"/>
      <c r="CJ5" s="6"/>
      <c r="CK5" s="6"/>
      <c r="CL5" s="6"/>
      <c r="CM5" s="6"/>
      <c r="CO5" s="6"/>
      <c r="CP5" s="6"/>
      <c r="CR5" s="6"/>
      <c r="CS5" s="6"/>
      <c r="CT5" s="6"/>
      <c r="CU5" s="6"/>
      <c r="CV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T5" s="6"/>
      <c r="DU5" s="6"/>
      <c r="DV5" s="6"/>
    </row>
    <row r="6" spans="1:129">
      <c r="A6" s="65" t="s">
        <v>22</v>
      </c>
      <c r="B6" s="68" t="s">
        <v>104</v>
      </c>
      <c r="C6" s="71" t="s">
        <v>21</v>
      </c>
      <c r="D6" s="74" t="s">
        <v>19</v>
      </c>
      <c r="E6" s="74" t="s">
        <v>20</v>
      </c>
      <c r="F6" s="77" t="s">
        <v>34</v>
      </c>
      <c r="G6" s="78"/>
      <c r="H6" s="78"/>
      <c r="I6" s="79"/>
      <c r="J6" s="97" t="s">
        <v>35</v>
      </c>
      <c r="K6" s="98"/>
      <c r="L6" s="103" t="s">
        <v>36</v>
      </c>
      <c r="M6" s="104"/>
      <c r="N6" s="97" t="s">
        <v>95</v>
      </c>
      <c r="O6" s="109"/>
      <c r="P6" s="109"/>
      <c r="Q6" s="98"/>
      <c r="R6" s="112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4"/>
      <c r="CZ6" s="115" t="s">
        <v>16</v>
      </c>
      <c r="DA6" s="148" t="s">
        <v>28</v>
      </c>
      <c r="DB6" s="149"/>
      <c r="DC6" s="150"/>
      <c r="DD6" s="112" t="s">
        <v>18</v>
      </c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4"/>
      <c r="DV6" s="115" t="s">
        <v>16</v>
      </c>
      <c r="DW6" s="118" t="s">
        <v>27</v>
      </c>
      <c r="DX6" s="119"/>
      <c r="DY6" s="120"/>
    </row>
    <row r="7" spans="1:129" ht="14.25">
      <c r="A7" s="66"/>
      <c r="B7" s="69"/>
      <c r="C7" s="72"/>
      <c r="D7" s="75"/>
      <c r="E7" s="75"/>
      <c r="F7" s="80"/>
      <c r="G7" s="81"/>
      <c r="H7" s="81"/>
      <c r="I7" s="82"/>
      <c r="J7" s="99"/>
      <c r="K7" s="100"/>
      <c r="L7" s="105"/>
      <c r="M7" s="106"/>
      <c r="N7" s="99"/>
      <c r="O7" s="110"/>
      <c r="P7" s="110"/>
      <c r="Q7" s="100"/>
      <c r="R7" s="127" t="s">
        <v>23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30" t="s">
        <v>15</v>
      </c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3" t="s">
        <v>26</v>
      </c>
      <c r="BF7" s="134"/>
      <c r="BG7" s="134"/>
      <c r="BH7" s="135"/>
      <c r="BI7" s="130" t="s">
        <v>97</v>
      </c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2"/>
      <c r="BY7" s="139" t="s">
        <v>0</v>
      </c>
      <c r="BZ7" s="140"/>
      <c r="CA7" s="140"/>
      <c r="CB7" s="140"/>
      <c r="CC7" s="140"/>
      <c r="CD7" s="140"/>
      <c r="CE7" s="140"/>
      <c r="CF7" s="140"/>
      <c r="CG7" s="141"/>
      <c r="CH7" s="130" t="s">
        <v>13</v>
      </c>
      <c r="CI7" s="131"/>
      <c r="CJ7" s="131"/>
      <c r="CK7" s="131"/>
      <c r="CL7" s="131"/>
      <c r="CM7" s="131"/>
      <c r="CN7" s="131"/>
      <c r="CO7" s="131"/>
      <c r="CP7" s="132"/>
      <c r="CQ7" s="142" t="s">
        <v>33</v>
      </c>
      <c r="CR7" s="143"/>
      <c r="CS7" s="144"/>
      <c r="CT7" s="133" t="s">
        <v>14</v>
      </c>
      <c r="CU7" s="134"/>
      <c r="CV7" s="135"/>
      <c r="CW7" s="133" t="s">
        <v>24</v>
      </c>
      <c r="CX7" s="134"/>
      <c r="CY7" s="135"/>
      <c r="CZ7" s="116"/>
      <c r="DA7" s="151"/>
      <c r="DB7" s="152"/>
      <c r="DC7" s="153"/>
      <c r="DD7" s="127"/>
      <c r="DE7" s="128"/>
      <c r="DF7" s="128"/>
      <c r="DG7" s="128"/>
      <c r="DH7" s="128"/>
      <c r="DI7" s="129"/>
      <c r="DJ7" s="133" t="s">
        <v>17</v>
      </c>
      <c r="DK7" s="134"/>
      <c r="DL7" s="135"/>
      <c r="DM7" s="127"/>
      <c r="DN7" s="128"/>
      <c r="DO7" s="128"/>
      <c r="DP7" s="128"/>
      <c r="DQ7" s="128"/>
      <c r="DR7" s="128"/>
      <c r="DS7" s="128"/>
      <c r="DT7" s="128"/>
      <c r="DU7" s="129"/>
      <c r="DV7" s="116"/>
      <c r="DW7" s="121"/>
      <c r="DX7" s="122"/>
      <c r="DY7" s="123"/>
    </row>
    <row r="8" spans="1:129" ht="90.75" customHeight="1">
      <c r="A8" s="66"/>
      <c r="B8" s="69"/>
      <c r="C8" s="72"/>
      <c r="D8" s="75"/>
      <c r="E8" s="75"/>
      <c r="F8" s="83"/>
      <c r="G8" s="84"/>
      <c r="H8" s="84"/>
      <c r="I8" s="85"/>
      <c r="J8" s="101"/>
      <c r="K8" s="102"/>
      <c r="L8" s="107"/>
      <c r="M8" s="108"/>
      <c r="N8" s="101"/>
      <c r="O8" s="111"/>
      <c r="P8" s="111"/>
      <c r="Q8" s="102"/>
      <c r="R8" s="157" t="s">
        <v>29</v>
      </c>
      <c r="S8" s="158"/>
      <c r="T8" s="158"/>
      <c r="U8" s="159"/>
      <c r="V8" s="160" t="s">
        <v>100</v>
      </c>
      <c r="W8" s="161"/>
      <c r="X8" s="161"/>
      <c r="Y8" s="162"/>
      <c r="Z8" s="160" t="s">
        <v>3</v>
      </c>
      <c r="AA8" s="161"/>
      <c r="AB8" s="161"/>
      <c r="AC8" s="162"/>
      <c r="AD8" s="160" t="s">
        <v>4</v>
      </c>
      <c r="AE8" s="161"/>
      <c r="AF8" s="161"/>
      <c r="AG8" s="162"/>
      <c r="AH8" s="160" t="s">
        <v>30</v>
      </c>
      <c r="AI8" s="161"/>
      <c r="AJ8" s="161"/>
      <c r="AK8" s="162"/>
      <c r="AL8" s="160" t="s">
        <v>5</v>
      </c>
      <c r="AM8" s="161"/>
      <c r="AN8" s="161"/>
      <c r="AO8" s="162"/>
      <c r="AP8" s="160" t="s">
        <v>6</v>
      </c>
      <c r="AQ8" s="161"/>
      <c r="AR8" s="162"/>
      <c r="AS8" s="88" t="s">
        <v>25</v>
      </c>
      <c r="AT8" s="89"/>
      <c r="AU8" s="90"/>
      <c r="AV8" s="88" t="s">
        <v>11</v>
      </c>
      <c r="AW8" s="89"/>
      <c r="AX8" s="90"/>
      <c r="AY8" s="130" t="s">
        <v>7</v>
      </c>
      <c r="AZ8" s="131"/>
      <c r="BA8" s="132"/>
      <c r="BB8" s="130" t="s">
        <v>113</v>
      </c>
      <c r="BC8" s="131"/>
      <c r="BD8" s="132"/>
      <c r="BE8" s="136"/>
      <c r="BF8" s="137"/>
      <c r="BG8" s="137"/>
      <c r="BH8" s="138"/>
      <c r="BI8" s="166" t="s">
        <v>31</v>
      </c>
      <c r="BJ8" s="167"/>
      <c r="BK8" s="167"/>
      <c r="BL8" s="168"/>
      <c r="BM8" s="139" t="s">
        <v>12</v>
      </c>
      <c r="BN8" s="140"/>
      <c r="BO8" s="141"/>
      <c r="BP8" s="139" t="s">
        <v>8</v>
      </c>
      <c r="BQ8" s="140"/>
      <c r="BR8" s="141"/>
      <c r="BS8" s="139" t="s">
        <v>9</v>
      </c>
      <c r="BT8" s="140"/>
      <c r="BU8" s="141"/>
      <c r="BV8" s="139" t="s">
        <v>10</v>
      </c>
      <c r="BW8" s="140"/>
      <c r="BX8" s="141"/>
      <c r="BY8" s="139" t="s">
        <v>114</v>
      </c>
      <c r="BZ8" s="140"/>
      <c r="CA8" s="141"/>
      <c r="CB8" s="139" t="s">
        <v>122</v>
      </c>
      <c r="CC8" s="140"/>
      <c r="CD8" s="141"/>
      <c r="CE8" s="139" t="s">
        <v>32</v>
      </c>
      <c r="CF8" s="140"/>
      <c r="CG8" s="141"/>
      <c r="CH8" s="139" t="s">
        <v>116</v>
      </c>
      <c r="CI8" s="140"/>
      <c r="CJ8" s="141"/>
      <c r="CK8" s="139" t="s">
        <v>96</v>
      </c>
      <c r="CL8" s="140"/>
      <c r="CM8" s="141"/>
      <c r="CN8" s="139" t="s">
        <v>123</v>
      </c>
      <c r="CO8" s="140"/>
      <c r="CP8" s="141"/>
      <c r="CQ8" s="145"/>
      <c r="CR8" s="146"/>
      <c r="CS8" s="147"/>
      <c r="CT8" s="136"/>
      <c r="CU8" s="137"/>
      <c r="CV8" s="138"/>
      <c r="CW8" s="136"/>
      <c r="CX8" s="137"/>
      <c r="CY8" s="138"/>
      <c r="CZ8" s="116"/>
      <c r="DA8" s="154"/>
      <c r="DB8" s="155"/>
      <c r="DC8" s="156"/>
      <c r="DD8" s="139" t="s">
        <v>124</v>
      </c>
      <c r="DE8" s="140"/>
      <c r="DF8" s="141"/>
      <c r="DG8" s="139" t="s">
        <v>125</v>
      </c>
      <c r="DH8" s="140"/>
      <c r="DI8" s="141"/>
      <c r="DJ8" s="136"/>
      <c r="DK8" s="137"/>
      <c r="DL8" s="138"/>
      <c r="DM8" s="139" t="s">
        <v>126</v>
      </c>
      <c r="DN8" s="140"/>
      <c r="DO8" s="141"/>
      <c r="DP8" s="139" t="s">
        <v>127</v>
      </c>
      <c r="DQ8" s="140"/>
      <c r="DR8" s="141"/>
      <c r="DS8" s="163" t="s">
        <v>128</v>
      </c>
      <c r="DT8" s="164"/>
      <c r="DU8" s="165"/>
      <c r="DV8" s="116"/>
      <c r="DW8" s="124"/>
      <c r="DX8" s="125"/>
      <c r="DY8" s="126"/>
    </row>
    <row r="9" spans="1:129" ht="29.25" customHeight="1">
      <c r="A9" s="66"/>
      <c r="B9" s="69"/>
      <c r="C9" s="72"/>
      <c r="D9" s="75"/>
      <c r="E9" s="75"/>
      <c r="F9" s="86" t="s">
        <v>115</v>
      </c>
      <c r="G9" s="88" t="s">
        <v>37</v>
      </c>
      <c r="H9" s="89"/>
      <c r="I9" s="90"/>
      <c r="J9" s="91" t="s">
        <v>1</v>
      </c>
      <c r="K9" s="47"/>
      <c r="L9" s="93" t="s">
        <v>1</v>
      </c>
      <c r="M9" s="95" t="s">
        <v>2</v>
      </c>
      <c r="N9" s="86" t="s">
        <v>115</v>
      </c>
      <c r="O9" s="88" t="s">
        <v>37</v>
      </c>
      <c r="P9" s="89"/>
      <c r="Q9" s="90"/>
      <c r="R9" s="86" t="s">
        <v>115</v>
      </c>
      <c r="S9" s="88" t="s">
        <v>37</v>
      </c>
      <c r="T9" s="89"/>
      <c r="U9" s="90"/>
      <c r="V9" s="86" t="s">
        <v>115</v>
      </c>
      <c r="W9" s="88" t="s">
        <v>37</v>
      </c>
      <c r="X9" s="89"/>
      <c r="Y9" s="90"/>
      <c r="Z9" s="86" t="s">
        <v>115</v>
      </c>
      <c r="AA9" s="88" t="s">
        <v>37</v>
      </c>
      <c r="AB9" s="89"/>
      <c r="AC9" s="90"/>
      <c r="AD9" s="86" t="s">
        <v>115</v>
      </c>
      <c r="AE9" s="88" t="s">
        <v>37</v>
      </c>
      <c r="AF9" s="89"/>
      <c r="AG9" s="90"/>
      <c r="AH9" s="86" t="s">
        <v>115</v>
      </c>
      <c r="AI9" s="88" t="s">
        <v>37</v>
      </c>
      <c r="AJ9" s="89"/>
      <c r="AK9" s="90"/>
      <c r="AL9" s="86" t="s">
        <v>105</v>
      </c>
      <c r="AM9" s="88" t="s">
        <v>37</v>
      </c>
      <c r="AN9" s="89"/>
      <c r="AO9" s="90"/>
      <c r="AP9" s="86" t="s">
        <v>115</v>
      </c>
      <c r="AQ9" s="139" t="s">
        <v>37</v>
      </c>
      <c r="AR9" s="141"/>
      <c r="AS9" s="86" t="s">
        <v>115</v>
      </c>
      <c r="AT9" s="139" t="s">
        <v>37</v>
      </c>
      <c r="AU9" s="141"/>
      <c r="AV9" s="86" t="s">
        <v>115</v>
      </c>
      <c r="AW9" s="139" t="s">
        <v>37</v>
      </c>
      <c r="AX9" s="141"/>
      <c r="AY9" s="86" t="s">
        <v>115</v>
      </c>
      <c r="AZ9" s="139" t="s">
        <v>37</v>
      </c>
      <c r="BA9" s="141"/>
      <c r="BB9" s="86" t="s">
        <v>115</v>
      </c>
      <c r="BC9" s="139" t="s">
        <v>37</v>
      </c>
      <c r="BD9" s="141"/>
      <c r="BE9" s="86" t="s">
        <v>115</v>
      </c>
      <c r="BF9" s="139" t="s">
        <v>37</v>
      </c>
      <c r="BG9" s="140"/>
      <c r="BH9" s="141"/>
      <c r="BI9" s="86" t="s">
        <v>115</v>
      </c>
      <c r="BJ9" s="88" t="s">
        <v>37</v>
      </c>
      <c r="BK9" s="89"/>
      <c r="BL9" s="90"/>
      <c r="BM9" s="86" t="s">
        <v>115</v>
      </c>
      <c r="BN9" s="139" t="s">
        <v>37</v>
      </c>
      <c r="BO9" s="141"/>
      <c r="BP9" s="86" t="s">
        <v>115</v>
      </c>
      <c r="BQ9" s="139" t="s">
        <v>37</v>
      </c>
      <c r="BR9" s="141"/>
      <c r="BS9" s="86" t="s">
        <v>115</v>
      </c>
      <c r="BT9" s="139" t="s">
        <v>37</v>
      </c>
      <c r="BU9" s="141"/>
      <c r="BV9" s="86" t="s">
        <v>115</v>
      </c>
      <c r="BW9" s="139" t="s">
        <v>37</v>
      </c>
      <c r="BX9" s="141"/>
      <c r="BY9" s="86" t="s">
        <v>115</v>
      </c>
      <c r="BZ9" s="139" t="s">
        <v>37</v>
      </c>
      <c r="CA9" s="141"/>
      <c r="CB9" s="86" t="s">
        <v>115</v>
      </c>
      <c r="CC9" s="139" t="s">
        <v>37</v>
      </c>
      <c r="CD9" s="141"/>
      <c r="CE9" s="86" t="s">
        <v>115</v>
      </c>
      <c r="CF9" s="139" t="s">
        <v>37</v>
      </c>
      <c r="CG9" s="141"/>
      <c r="CH9" s="86" t="s">
        <v>115</v>
      </c>
      <c r="CI9" s="139" t="s">
        <v>37</v>
      </c>
      <c r="CJ9" s="141"/>
      <c r="CK9" s="86" t="s">
        <v>115</v>
      </c>
      <c r="CL9" s="139" t="s">
        <v>37</v>
      </c>
      <c r="CM9" s="141"/>
      <c r="CN9" s="86" t="s">
        <v>115</v>
      </c>
      <c r="CO9" s="139" t="s">
        <v>37</v>
      </c>
      <c r="CP9" s="141"/>
      <c r="CQ9" s="86" t="s">
        <v>115</v>
      </c>
      <c r="CR9" s="139" t="s">
        <v>37</v>
      </c>
      <c r="CS9" s="141"/>
      <c r="CT9" s="86" t="s">
        <v>115</v>
      </c>
      <c r="CU9" s="139" t="s">
        <v>37</v>
      </c>
      <c r="CV9" s="141"/>
      <c r="CW9" s="86" t="s">
        <v>115</v>
      </c>
      <c r="CX9" s="139" t="s">
        <v>37</v>
      </c>
      <c r="CY9" s="141"/>
      <c r="CZ9" s="116"/>
      <c r="DA9" s="86" t="s">
        <v>115</v>
      </c>
      <c r="DB9" s="139" t="s">
        <v>37</v>
      </c>
      <c r="DC9" s="141"/>
      <c r="DD9" s="86" t="s">
        <v>115</v>
      </c>
      <c r="DE9" s="139" t="s">
        <v>37</v>
      </c>
      <c r="DF9" s="141"/>
      <c r="DG9" s="86" t="s">
        <v>115</v>
      </c>
      <c r="DH9" s="139" t="s">
        <v>37</v>
      </c>
      <c r="DI9" s="141"/>
      <c r="DJ9" s="172" t="s">
        <v>99</v>
      </c>
      <c r="DK9" s="139" t="s">
        <v>37</v>
      </c>
      <c r="DL9" s="141"/>
      <c r="DM9" s="86" t="s">
        <v>115</v>
      </c>
      <c r="DN9" s="139" t="s">
        <v>37</v>
      </c>
      <c r="DO9" s="141"/>
      <c r="DP9" s="86" t="s">
        <v>115</v>
      </c>
      <c r="DQ9" s="139" t="s">
        <v>37</v>
      </c>
      <c r="DR9" s="141"/>
      <c r="DS9" s="86" t="s">
        <v>115</v>
      </c>
      <c r="DT9" s="139" t="s">
        <v>37</v>
      </c>
      <c r="DU9" s="141"/>
      <c r="DV9" s="116"/>
      <c r="DW9" s="86" t="s">
        <v>115</v>
      </c>
      <c r="DX9" s="139" t="s">
        <v>37</v>
      </c>
      <c r="DY9" s="141"/>
    </row>
    <row r="10" spans="1:129" ht="28.5" customHeight="1">
      <c r="A10" s="67"/>
      <c r="B10" s="70"/>
      <c r="C10" s="73"/>
      <c r="D10" s="76"/>
      <c r="E10" s="76"/>
      <c r="F10" s="87"/>
      <c r="G10" s="39" t="s">
        <v>121</v>
      </c>
      <c r="H10" s="46" t="s">
        <v>98</v>
      </c>
      <c r="I10" s="46" t="s">
        <v>38</v>
      </c>
      <c r="J10" s="92"/>
      <c r="K10" s="46" t="s">
        <v>2</v>
      </c>
      <c r="L10" s="94"/>
      <c r="M10" s="96"/>
      <c r="N10" s="87"/>
      <c r="O10" s="39" t="s">
        <v>121</v>
      </c>
      <c r="P10" s="46" t="s">
        <v>98</v>
      </c>
      <c r="Q10" s="46" t="s">
        <v>38</v>
      </c>
      <c r="R10" s="87"/>
      <c r="S10" s="39" t="s">
        <v>121</v>
      </c>
      <c r="T10" s="46" t="s">
        <v>98</v>
      </c>
      <c r="U10" s="46" t="s">
        <v>38</v>
      </c>
      <c r="V10" s="87"/>
      <c r="W10" s="39" t="s">
        <v>121</v>
      </c>
      <c r="X10" s="46" t="s">
        <v>98</v>
      </c>
      <c r="Y10" s="46" t="s">
        <v>38</v>
      </c>
      <c r="Z10" s="87"/>
      <c r="AA10" s="39" t="s">
        <v>121</v>
      </c>
      <c r="AB10" s="46" t="s">
        <v>98</v>
      </c>
      <c r="AC10" s="46" t="s">
        <v>38</v>
      </c>
      <c r="AD10" s="87"/>
      <c r="AE10" s="39" t="s">
        <v>121</v>
      </c>
      <c r="AF10" s="46" t="s">
        <v>98</v>
      </c>
      <c r="AG10" s="46" t="s">
        <v>38</v>
      </c>
      <c r="AH10" s="87"/>
      <c r="AI10" s="39" t="s">
        <v>121</v>
      </c>
      <c r="AJ10" s="46" t="s">
        <v>98</v>
      </c>
      <c r="AK10" s="46" t="s">
        <v>38</v>
      </c>
      <c r="AL10" s="87"/>
      <c r="AM10" s="39" t="s">
        <v>121</v>
      </c>
      <c r="AN10" s="46" t="s">
        <v>98</v>
      </c>
      <c r="AO10" s="46" t="s">
        <v>38</v>
      </c>
      <c r="AP10" s="87"/>
      <c r="AQ10" s="39" t="s">
        <v>118</v>
      </c>
      <c r="AR10" s="46" t="s">
        <v>98</v>
      </c>
      <c r="AS10" s="87"/>
      <c r="AT10" s="39" t="s">
        <v>118</v>
      </c>
      <c r="AU10" s="46" t="s">
        <v>98</v>
      </c>
      <c r="AV10" s="87"/>
      <c r="AW10" s="39" t="s">
        <v>121</v>
      </c>
      <c r="AX10" s="46" t="s">
        <v>98</v>
      </c>
      <c r="AY10" s="87"/>
      <c r="AZ10" s="39" t="s">
        <v>121</v>
      </c>
      <c r="BA10" s="46" t="s">
        <v>98</v>
      </c>
      <c r="BB10" s="87"/>
      <c r="BC10" s="39" t="s">
        <v>121</v>
      </c>
      <c r="BD10" s="46" t="s">
        <v>98</v>
      </c>
      <c r="BE10" s="87"/>
      <c r="BF10" s="39" t="s">
        <v>117</v>
      </c>
      <c r="BG10" s="48"/>
      <c r="BH10" s="46" t="s">
        <v>98</v>
      </c>
      <c r="BI10" s="87"/>
      <c r="BJ10" s="39" t="s">
        <v>121</v>
      </c>
      <c r="BK10" s="46" t="s">
        <v>98</v>
      </c>
      <c r="BL10" s="46" t="s">
        <v>38</v>
      </c>
      <c r="BM10" s="87"/>
      <c r="BN10" s="39" t="s">
        <v>121</v>
      </c>
      <c r="BO10" s="46" t="s">
        <v>98</v>
      </c>
      <c r="BP10" s="87"/>
      <c r="BQ10" s="39" t="s">
        <v>121</v>
      </c>
      <c r="BR10" s="46" t="s">
        <v>98</v>
      </c>
      <c r="BS10" s="87"/>
      <c r="BT10" s="39" t="s">
        <v>121</v>
      </c>
      <c r="BU10" s="46" t="s">
        <v>98</v>
      </c>
      <c r="BV10" s="87"/>
      <c r="BW10" s="39" t="s">
        <v>121</v>
      </c>
      <c r="BX10" s="46" t="s">
        <v>98</v>
      </c>
      <c r="BY10" s="87"/>
      <c r="BZ10" s="39" t="s">
        <v>119</v>
      </c>
      <c r="CA10" s="46" t="s">
        <v>98</v>
      </c>
      <c r="CB10" s="87"/>
      <c r="CC10" s="39" t="s">
        <v>121</v>
      </c>
      <c r="CD10" s="46" t="s">
        <v>98</v>
      </c>
      <c r="CE10" s="87"/>
      <c r="CF10" s="39" t="s">
        <v>121</v>
      </c>
      <c r="CG10" s="46" t="s">
        <v>98</v>
      </c>
      <c r="CH10" s="87"/>
      <c r="CI10" s="39" t="s">
        <v>121</v>
      </c>
      <c r="CJ10" s="46" t="s">
        <v>98</v>
      </c>
      <c r="CK10" s="87"/>
      <c r="CL10" s="39" t="s">
        <v>121</v>
      </c>
      <c r="CM10" s="46" t="s">
        <v>98</v>
      </c>
      <c r="CN10" s="87"/>
      <c r="CO10" s="39" t="s">
        <v>121</v>
      </c>
      <c r="CP10" s="46" t="s">
        <v>98</v>
      </c>
      <c r="CQ10" s="87"/>
      <c r="CR10" s="39" t="s">
        <v>121</v>
      </c>
      <c r="CS10" s="46" t="s">
        <v>98</v>
      </c>
      <c r="CT10" s="87"/>
      <c r="CU10" s="39" t="s">
        <v>121</v>
      </c>
      <c r="CV10" s="46" t="s">
        <v>98</v>
      </c>
      <c r="CW10" s="87"/>
      <c r="CX10" s="39" t="s">
        <v>121</v>
      </c>
      <c r="CY10" s="46" t="s">
        <v>98</v>
      </c>
      <c r="CZ10" s="117"/>
      <c r="DA10" s="87"/>
      <c r="DB10" s="39" t="s">
        <v>121</v>
      </c>
      <c r="DC10" s="46" t="s">
        <v>98</v>
      </c>
      <c r="DD10" s="87"/>
      <c r="DE10" s="39" t="s">
        <v>118</v>
      </c>
      <c r="DF10" s="46" t="s">
        <v>98</v>
      </c>
      <c r="DG10" s="87"/>
      <c r="DH10" s="39" t="s">
        <v>121</v>
      </c>
      <c r="DI10" s="46" t="s">
        <v>98</v>
      </c>
      <c r="DJ10" s="173"/>
      <c r="DK10" s="39" t="s">
        <v>118</v>
      </c>
      <c r="DL10" s="46" t="s">
        <v>98</v>
      </c>
      <c r="DM10" s="87"/>
      <c r="DN10" s="39" t="s">
        <v>118</v>
      </c>
      <c r="DO10" s="46" t="s">
        <v>98</v>
      </c>
      <c r="DP10" s="87"/>
      <c r="DQ10" s="39" t="s">
        <v>118</v>
      </c>
      <c r="DR10" s="46" t="s">
        <v>98</v>
      </c>
      <c r="DS10" s="87"/>
      <c r="DT10" s="39" t="s">
        <v>118</v>
      </c>
      <c r="DU10" s="46" t="s">
        <v>98</v>
      </c>
      <c r="DV10" s="117"/>
      <c r="DW10" s="87"/>
      <c r="DX10" s="39" t="s">
        <v>118</v>
      </c>
      <c r="DY10" s="46" t="s">
        <v>98</v>
      </c>
    </row>
    <row r="11" spans="1:129">
      <c r="A11" s="43"/>
      <c r="B11" s="43"/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8</v>
      </c>
      <c r="O11" s="45">
        <v>9</v>
      </c>
      <c r="P11" s="45">
        <v>10</v>
      </c>
      <c r="Q11" s="45">
        <v>11</v>
      </c>
      <c r="R11" s="45">
        <v>12</v>
      </c>
      <c r="S11" s="45">
        <v>13</v>
      </c>
      <c r="T11" s="45">
        <v>14</v>
      </c>
      <c r="U11" s="45">
        <v>15</v>
      </c>
      <c r="V11" s="45">
        <v>16</v>
      </c>
      <c r="W11" s="45">
        <v>17</v>
      </c>
      <c r="X11" s="45">
        <v>18</v>
      </c>
      <c r="Y11" s="45">
        <v>19</v>
      </c>
      <c r="Z11" s="45">
        <v>20</v>
      </c>
      <c r="AA11" s="45">
        <v>21</v>
      </c>
      <c r="AB11" s="45">
        <v>22</v>
      </c>
      <c r="AC11" s="45">
        <v>23</v>
      </c>
      <c r="AD11" s="45">
        <v>24</v>
      </c>
      <c r="AE11" s="45">
        <v>25</v>
      </c>
      <c r="AF11" s="45">
        <v>26</v>
      </c>
      <c r="AG11" s="45">
        <v>27</v>
      </c>
      <c r="AH11" s="45">
        <v>28</v>
      </c>
      <c r="AI11" s="45">
        <v>29</v>
      </c>
      <c r="AJ11" s="45">
        <v>30</v>
      </c>
      <c r="AK11" s="45">
        <v>31</v>
      </c>
      <c r="AL11" s="45">
        <v>32</v>
      </c>
      <c r="AM11" s="45">
        <v>33</v>
      </c>
      <c r="AN11" s="45">
        <v>34</v>
      </c>
      <c r="AO11" s="45">
        <v>35</v>
      </c>
      <c r="AP11" s="45">
        <v>36</v>
      </c>
      <c r="AQ11" s="45">
        <v>37</v>
      </c>
      <c r="AR11" s="45">
        <v>38</v>
      </c>
      <c r="AS11" s="45">
        <v>39</v>
      </c>
      <c r="AT11" s="45">
        <v>40</v>
      </c>
      <c r="AU11" s="45">
        <v>41</v>
      </c>
      <c r="AV11" s="45">
        <v>42</v>
      </c>
      <c r="AW11" s="45">
        <v>43</v>
      </c>
      <c r="AX11" s="45">
        <v>44</v>
      </c>
      <c r="AY11" s="45">
        <v>45</v>
      </c>
      <c r="AZ11" s="45">
        <v>46</v>
      </c>
      <c r="BA11" s="45">
        <v>47</v>
      </c>
      <c r="BB11" s="45">
        <v>48</v>
      </c>
      <c r="BC11" s="45">
        <v>49</v>
      </c>
      <c r="BD11" s="45">
        <v>50</v>
      </c>
      <c r="BE11" s="45">
        <v>51</v>
      </c>
      <c r="BF11" s="45">
        <v>52</v>
      </c>
      <c r="BG11" s="45">
        <v>53</v>
      </c>
      <c r="BH11" s="45">
        <v>54</v>
      </c>
      <c r="BI11" s="45">
        <v>55</v>
      </c>
      <c r="BJ11" s="45">
        <v>56</v>
      </c>
      <c r="BK11" s="45">
        <v>57</v>
      </c>
      <c r="BL11" s="45">
        <v>58</v>
      </c>
      <c r="BM11" s="45">
        <v>59</v>
      </c>
      <c r="BN11" s="45">
        <v>60</v>
      </c>
      <c r="BO11" s="45">
        <v>61</v>
      </c>
      <c r="BP11" s="45">
        <v>62</v>
      </c>
      <c r="BQ11" s="45">
        <v>63</v>
      </c>
      <c r="BR11" s="45">
        <v>64</v>
      </c>
      <c r="BS11" s="45">
        <v>65</v>
      </c>
      <c r="BT11" s="45">
        <v>66</v>
      </c>
      <c r="BU11" s="45">
        <v>67</v>
      </c>
      <c r="BV11" s="45">
        <v>68</v>
      </c>
      <c r="BW11" s="45">
        <v>69</v>
      </c>
      <c r="BX11" s="45">
        <v>70</v>
      </c>
      <c r="BY11" s="45">
        <v>71</v>
      </c>
      <c r="BZ11" s="45">
        <v>72</v>
      </c>
      <c r="CA11" s="45">
        <v>73</v>
      </c>
      <c r="CB11" s="45">
        <v>74</v>
      </c>
      <c r="CC11" s="45">
        <v>75</v>
      </c>
      <c r="CD11" s="45">
        <v>76</v>
      </c>
      <c r="CE11" s="45">
        <v>77</v>
      </c>
      <c r="CF11" s="45">
        <v>78</v>
      </c>
      <c r="CG11" s="45">
        <v>79</v>
      </c>
      <c r="CH11" s="45">
        <v>80</v>
      </c>
      <c r="CI11" s="45">
        <v>81</v>
      </c>
      <c r="CJ11" s="45">
        <v>82</v>
      </c>
      <c r="CK11" s="45">
        <v>83</v>
      </c>
      <c r="CL11" s="45">
        <v>84</v>
      </c>
      <c r="CM11" s="45">
        <v>85</v>
      </c>
      <c r="CN11" s="45">
        <v>86</v>
      </c>
      <c r="CO11" s="45">
        <v>87</v>
      </c>
      <c r="CP11" s="45">
        <v>88</v>
      </c>
      <c r="CQ11" s="45">
        <v>89</v>
      </c>
      <c r="CR11" s="45">
        <v>90</v>
      </c>
      <c r="CS11" s="45">
        <v>91</v>
      </c>
      <c r="CT11" s="45">
        <v>92</v>
      </c>
      <c r="CU11" s="45">
        <v>93</v>
      </c>
      <c r="CV11" s="45">
        <v>94</v>
      </c>
      <c r="CW11" s="45">
        <v>95</v>
      </c>
      <c r="CX11" s="45">
        <v>96</v>
      </c>
      <c r="CY11" s="45">
        <v>97</v>
      </c>
      <c r="CZ11" s="45">
        <v>98</v>
      </c>
      <c r="DA11" s="45">
        <v>99</v>
      </c>
      <c r="DB11" s="45">
        <v>100</v>
      </c>
      <c r="DC11" s="45">
        <v>101</v>
      </c>
      <c r="DD11" s="45">
        <v>102</v>
      </c>
      <c r="DE11" s="45">
        <v>103</v>
      </c>
      <c r="DF11" s="45">
        <v>104</v>
      </c>
      <c r="DG11" s="45">
        <v>105</v>
      </c>
      <c r="DH11" s="45">
        <v>106</v>
      </c>
      <c r="DI11" s="45">
        <v>107</v>
      </c>
      <c r="DJ11" s="45">
        <v>108</v>
      </c>
      <c r="DK11" s="45">
        <v>109</v>
      </c>
      <c r="DL11" s="45">
        <v>110</v>
      </c>
      <c r="DM11" s="45">
        <v>111</v>
      </c>
      <c r="DN11" s="45">
        <v>112</v>
      </c>
      <c r="DO11" s="45">
        <v>113</v>
      </c>
      <c r="DP11" s="45">
        <v>114</v>
      </c>
      <c r="DQ11" s="45">
        <v>115</v>
      </c>
      <c r="DR11" s="45">
        <v>116</v>
      </c>
      <c r="DS11" s="45">
        <v>117</v>
      </c>
      <c r="DT11" s="45">
        <v>118</v>
      </c>
      <c r="DU11" s="45">
        <v>119</v>
      </c>
      <c r="DV11" s="45">
        <v>120</v>
      </c>
      <c r="DW11" s="45">
        <v>121</v>
      </c>
      <c r="DX11" s="45">
        <v>122</v>
      </c>
      <c r="DY11" s="45">
        <v>123</v>
      </c>
    </row>
    <row r="12" spans="1:129" ht="12.75" customHeight="1">
      <c r="A12" s="14">
        <v>1</v>
      </c>
      <c r="B12" s="14">
        <v>1</v>
      </c>
      <c r="C12" s="15" t="s">
        <v>106</v>
      </c>
      <c r="D12" s="23">
        <v>1126</v>
      </c>
      <c r="E12" s="23"/>
      <c r="F12" s="16">
        <f t="shared" ref="F12:H31" si="0">DA12+DW12-DS12</f>
        <v>490962.40000000008</v>
      </c>
      <c r="G12" s="16">
        <f t="shared" si="0"/>
        <v>164593.1</v>
      </c>
      <c r="H12" s="16">
        <f t="shared" si="0"/>
        <v>153876.88940000001</v>
      </c>
      <c r="I12" s="16">
        <f t="shared" ref="I12:I38" si="1">H12/G12*100</f>
        <v>93.489271056927663</v>
      </c>
      <c r="J12" s="16">
        <f t="shared" ref="J12:J31" si="2">L12-F12</f>
        <v>-490962.40000000008</v>
      </c>
      <c r="K12" s="16">
        <f t="shared" ref="K12:K31" si="3">M12-H12</f>
        <v>-22966.388400000011</v>
      </c>
      <c r="L12" s="17">
        <v>0</v>
      </c>
      <c r="M12" s="17">
        <v>130910.501</v>
      </c>
      <c r="N12" s="18">
        <f t="shared" ref="N12:N31" si="4">V12+Z12+AD12+AH12+AL12+AP12+BE12+BM12+BP12+BS12+BV12+BY12+CE12+CH12+CN12+CQ12+CW12</f>
        <v>81266</v>
      </c>
      <c r="O12" s="18">
        <f t="shared" ref="O12:O31" si="5">W12+AA12+AE12+AI12+AM12+AQ12+BF12+BN12+BQ12+BT12+BW12+BZ12+CF12+CI12+CO12+CR12+CX12</f>
        <v>32900.100000000006</v>
      </c>
      <c r="P12" s="18">
        <f t="shared" ref="P12:P31" si="6">X12+AB12+AF12+AJ12+AN12+AR12+BH12+BO12+BR12+BU12+BX12+CA12+CG12+CJ12+CP12+CS12+CY12</f>
        <v>22055.0694</v>
      </c>
      <c r="Q12" s="18">
        <f t="shared" ref="Q12:Q72" si="7">P12/O12*100</f>
        <v>67.036481348080997</v>
      </c>
      <c r="R12" s="19">
        <f t="shared" ref="R12:T31" si="8">V12+AD12</f>
        <v>39000</v>
      </c>
      <c r="S12" s="19">
        <f t="shared" si="8"/>
        <v>17423.3</v>
      </c>
      <c r="T12" s="19">
        <f t="shared" si="8"/>
        <v>12505.849</v>
      </c>
      <c r="U12" s="20">
        <f>T12/S12*100</f>
        <v>71.776580785499874</v>
      </c>
      <c r="V12" s="40">
        <v>6000</v>
      </c>
      <c r="W12" s="21">
        <v>3290</v>
      </c>
      <c r="X12" s="42">
        <v>1901.357</v>
      </c>
      <c r="Y12" s="22">
        <f t="shared" ref="Y12:Y31" si="9">X12*100/W12</f>
        <v>57.79200607902736</v>
      </c>
      <c r="Z12" s="40">
        <v>2300</v>
      </c>
      <c r="AA12" s="25">
        <v>866.7</v>
      </c>
      <c r="AB12" s="42">
        <v>601.47699999999998</v>
      </c>
      <c r="AC12" s="22">
        <f>AB12*100/AA12</f>
        <v>69.398523133725618</v>
      </c>
      <c r="AD12" s="40">
        <v>33000</v>
      </c>
      <c r="AE12" s="25">
        <v>14133.3</v>
      </c>
      <c r="AF12" s="42">
        <v>10604.492</v>
      </c>
      <c r="AG12" s="22">
        <f t="shared" ref="AG12:AG31" si="10">AF12*100/AE12</f>
        <v>75.031959981037687</v>
      </c>
      <c r="AH12" s="40">
        <v>8346</v>
      </c>
      <c r="AI12" s="25">
        <v>2866.7</v>
      </c>
      <c r="AJ12" s="42">
        <v>1743.3584000000001</v>
      </c>
      <c r="AK12" s="22">
        <f>AJ12*100/AI12</f>
        <v>60.814120766037604</v>
      </c>
      <c r="AL12" s="25">
        <v>6600</v>
      </c>
      <c r="AM12" s="25">
        <v>2266.6999999999998</v>
      </c>
      <c r="AN12" s="42">
        <v>1709.2</v>
      </c>
      <c r="AO12" s="22">
        <f>AN12*100/AM12</f>
        <v>75.404773459213843</v>
      </c>
      <c r="AP12" s="23"/>
      <c r="AQ12" s="23"/>
      <c r="AR12" s="23"/>
      <c r="AS12" s="23"/>
      <c r="AT12" s="23"/>
      <c r="AU12" s="21"/>
      <c r="AV12" s="49">
        <v>352468.9</v>
      </c>
      <c r="AW12" s="49">
        <v>117489.60000000001</v>
      </c>
      <c r="AX12" s="40">
        <f>AW12</f>
        <v>117489.60000000001</v>
      </c>
      <c r="AY12" s="23">
        <v>15737.4</v>
      </c>
      <c r="AZ12" s="23">
        <v>3939.4</v>
      </c>
      <c r="BA12" s="23">
        <v>3939.4</v>
      </c>
      <c r="BB12" s="35">
        <v>35704.400000000001</v>
      </c>
      <c r="BC12" s="23">
        <v>8330.7000000000007</v>
      </c>
      <c r="BD12" s="23">
        <f>BC12</f>
        <v>8330.7000000000007</v>
      </c>
      <c r="BE12" s="23"/>
      <c r="BF12" s="23"/>
      <c r="BG12" s="23"/>
      <c r="BH12" s="23"/>
      <c r="BI12" s="18">
        <f t="shared" ref="BI12:BK31" si="11">BM12+BP12+BS12+BV12</f>
        <v>2410</v>
      </c>
      <c r="BJ12" s="18">
        <f t="shared" si="11"/>
        <v>840</v>
      </c>
      <c r="BK12" s="18">
        <f t="shared" si="11"/>
        <v>624.13499999999999</v>
      </c>
      <c r="BL12" s="24">
        <f>BK12/BJ12*100</f>
        <v>74.301785714285714</v>
      </c>
      <c r="BM12" s="40">
        <v>2200</v>
      </c>
      <c r="BN12" s="25">
        <v>766.7</v>
      </c>
      <c r="BO12" s="42">
        <v>615.53499999999997</v>
      </c>
      <c r="BP12" s="40"/>
      <c r="BQ12" s="25"/>
      <c r="BR12" s="42"/>
      <c r="BS12" s="40"/>
      <c r="BT12" s="21"/>
      <c r="BU12" s="21"/>
      <c r="BV12" s="40">
        <v>210</v>
      </c>
      <c r="BW12" s="25">
        <v>73.3</v>
      </c>
      <c r="BX12" s="42">
        <v>8.6</v>
      </c>
      <c r="BY12" s="23"/>
      <c r="BZ12" s="23"/>
      <c r="CA12" s="23"/>
      <c r="CB12" s="21">
        <v>5785.7</v>
      </c>
      <c r="CC12" s="21">
        <v>1933.3</v>
      </c>
      <c r="CD12" s="42">
        <v>2062.12</v>
      </c>
      <c r="CE12" s="25"/>
      <c r="CF12" s="25"/>
      <c r="CG12" s="37"/>
      <c r="CH12" s="40">
        <v>22110</v>
      </c>
      <c r="CI12" s="25">
        <v>8466.7000000000007</v>
      </c>
      <c r="CJ12" s="42">
        <v>4853.05</v>
      </c>
      <c r="CK12" s="50">
        <v>14000</v>
      </c>
      <c r="CL12" s="23">
        <v>4400</v>
      </c>
      <c r="CM12" s="42">
        <v>3418.15</v>
      </c>
      <c r="CN12" s="40"/>
      <c r="CO12" s="21"/>
      <c r="CP12" s="42"/>
      <c r="CQ12" s="40">
        <v>500</v>
      </c>
      <c r="CR12" s="25">
        <v>170</v>
      </c>
      <c r="CS12" s="42">
        <v>0</v>
      </c>
      <c r="CT12" s="40"/>
      <c r="CU12" s="23"/>
      <c r="CV12" s="42"/>
      <c r="CW12" s="40"/>
      <c r="CX12" s="25"/>
      <c r="CY12" s="42">
        <v>18</v>
      </c>
      <c r="CZ12" s="51"/>
      <c r="DA12" s="16">
        <f t="shared" ref="DA12:DA31" si="12">V12+Z12+AD12+AH12+AL12+AP12+AS12+AV12+AY12+BB12+BE12+BM12+BP12+BS12+BV12+BY12+CB12+CE12+CH12+CN12+CQ12+CT12+CW12</f>
        <v>490962.40000000008</v>
      </c>
      <c r="DB12" s="16">
        <f t="shared" ref="DB12:DB31" si="13">W12+AA12+AE12+AI12+AM12+AQ12+AT12+AW12+AZ12+BC12+BF12+BN12+BQ12+BT12+BW12+BZ12+CC12+CF12+CI12+CO12+CR12+CU12+CX12</f>
        <v>164593.1</v>
      </c>
      <c r="DC12" s="16">
        <f t="shared" ref="DC12:DC31" si="14">X12+AB12+AF12+AJ12+AN12+AR12+AU12+AX12+BA12+BD12+BH12+BO12+BR12+BU12+BX12+CA12+CD12+CG12+CJ12+CP12+CS12+CV12+CY12+CZ12</f>
        <v>153876.88940000001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52"/>
      <c r="DT12" s="53"/>
      <c r="DU12" s="21"/>
      <c r="DV12" s="21"/>
      <c r="DW12" s="26">
        <f t="shared" ref="DW12:DX31" si="15">DD12+DG12+DJ12+DM12+DP12+DS12</f>
        <v>0</v>
      </c>
      <c r="DX12" s="26">
        <f t="shared" si="15"/>
        <v>0</v>
      </c>
      <c r="DY12" s="26">
        <f t="shared" ref="DY12:DY31" si="16">DF12+DI12+DL12+DO12+DR12+DU12+DV12</f>
        <v>0</v>
      </c>
    </row>
    <row r="13" spans="1:129" ht="12.75" customHeight="1">
      <c r="A13" s="14">
        <v>2</v>
      </c>
      <c r="B13" s="14">
        <v>5</v>
      </c>
      <c r="C13" s="15" t="s">
        <v>40</v>
      </c>
      <c r="D13" s="23">
        <v>162.30000000000001</v>
      </c>
      <c r="E13" s="23"/>
      <c r="F13" s="16">
        <f t="shared" si="0"/>
        <v>67638.399999999994</v>
      </c>
      <c r="G13" s="16">
        <f t="shared" si="0"/>
        <v>21100.100000000002</v>
      </c>
      <c r="H13" s="16">
        <f t="shared" si="0"/>
        <v>21001.614999999998</v>
      </c>
      <c r="I13" s="16">
        <f t="shared" si="1"/>
        <v>99.533248657589283</v>
      </c>
      <c r="J13" s="16">
        <f t="shared" si="2"/>
        <v>-26838.699999999997</v>
      </c>
      <c r="K13" s="16">
        <f t="shared" si="3"/>
        <v>-4112.4279999999962</v>
      </c>
      <c r="L13" s="17">
        <v>40799.699999999997</v>
      </c>
      <c r="M13" s="17">
        <v>16889.187000000002</v>
      </c>
      <c r="N13" s="18">
        <f t="shared" si="4"/>
        <v>5325.6</v>
      </c>
      <c r="O13" s="18">
        <f t="shared" si="5"/>
        <v>1733.1000000000001</v>
      </c>
      <c r="P13" s="18">
        <f t="shared" si="6"/>
        <v>1634.6149999999998</v>
      </c>
      <c r="Q13" s="18">
        <f t="shared" si="7"/>
        <v>94.317408112630531</v>
      </c>
      <c r="R13" s="19">
        <f t="shared" si="8"/>
        <v>4043.6</v>
      </c>
      <c r="S13" s="19">
        <f t="shared" si="8"/>
        <v>1314.4</v>
      </c>
      <c r="T13" s="19">
        <f t="shared" si="8"/>
        <v>1305.537</v>
      </c>
      <c r="U13" s="20">
        <f t="shared" ref="U13:U73" si="17">T13/S13*100</f>
        <v>99.325699939135731</v>
      </c>
      <c r="V13" s="40">
        <v>43.2</v>
      </c>
      <c r="W13" s="21">
        <v>14.4</v>
      </c>
      <c r="X13" s="42">
        <v>0.80700000000000005</v>
      </c>
      <c r="Y13" s="22">
        <f t="shared" si="9"/>
        <v>5.604166666666667</v>
      </c>
      <c r="Z13" s="40"/>
      <c r="AA13" s="25"/>
      <c r="AB13" s="42">
        <v>10.178000000000001</v>
      </c>
      <c r="AC13" s="22"/>
      <c r="AD13" s="40">
        <v>4000.4</v>
      </c>
      <c r="AE13" s="25">
        <v>1300</v>
      </c>
      <c r="AF13" s="42">
        <v>1304.73</v>
      </c>
      <c r="AG13" s="22">
        <f t="shared" si="10"/>
        <v>100.36384615384615</v>
      </c>
      <c r="AH13" s="40">
        <v>422</v>
      </c>
      <c r="AI13" s="25">
        <v>132</v>
      </c>
      <c r="AJ13" s="42">
        <v>100.6</v>
      </c>
      <c r="AK13" s="22">
        <f>AJ13*100/AI13</f>
        <v>76.212121212121218</v>
      </c>
      <c r="AL13" s="25"/>
      <c r="AM13" s="25"/>
      <c r="AN13" s="42"/>
      <c r="AO13" s="22"/>
      <c r="AP13" s="23"/>
      <c r="AQ13" s="23"/>
      <c r="AR13" s="23"/>
      <c r="AS13" s="23"/>
      <c r="AT13" s="23"/>
      <c r="AU13" s="21"/>
      <c r="AV13" s="49">
        <v>47747.3</v>
      </c>
      <c r="AW13" s="49">
        <v>15915.8</v>
      </c>
      <c r="AX13" s="40">
        <f t="shared" ref="AX13:AX73" si="18">AW13</f>
        <v>15915.8</v>
      </c>
      <c r="AY13" s="23">
        <v>2934.1</v>
      </c>
      <c r="AZ13" s="23">
        <v>734.5</v>
      </c>
      <c r="BA13" s="23">
        <v>734.5</v>
      </c>
      <c r="BB13" s="21">
        <v>11631.4</v>
      </c>
      <c r="BC13" s="23">
        <v>2716.7</v>
      </c>
      <c r="BD13" s="23">
        <f t="shared" ref="BD13:BD73" si="19">BC13</f>
        <v>2716.7</v>
      </c>
      <c r="BE13" s="23"/>
      <c r="BF13" s="23"/>
      <c r="BG13" s="23"/>
      <c r="BH13" s="23"/>
      <c r="BI13" s="18">
        <f t="shared" si="11"/>
        <v>0</v>
      </c>
      <c r="BJ13" s="18">
        <f t="shared" si="11"/>
        <v>0</v>
      </c>
      <c r="BK13" s="18">
        <f t="shared" si="11"/>
        <v>0</v>
      </c>
      <c r="BL13" s="24" t="e">
        <f t="shared" ref="BL13:BL73" si="20">BK13/BJ13*100</f>
        <v>#DIV/0!</v>
      </c>
      <c r="BM13" s="40"/>
      <c r="BN13" s="25"/>
      <c r="BO13" s="42"/>
      <c r="BP13" s="40"/>
      <c r="BQ13" s="25"/>
      <c r="BR13" s="42"/>
      <c r="BS13" s="40"/>
      <c r="BT13" s="21"/>
      <c r="BU13" s="21"/>
      <c r="BV13" s="40"/>
      <c r="BW13" s="25"/>
      <c r="BX13" s="42"/>
      <c r="BY13" s="23"/>
      <c r="BZ13" s="23"/>
      <c r="CA13" s="23"/>
      <c r="CB13" s="21"/>
      <c r="CC13" s="21"/>
      <c r="CD13" s="42"/>
      <c r="CE13" s="25">
        <v>860</v>
      </c>
      <c r="CF13" s="25">
        <v>286.7</v>
      </c>
      <c r="CG13" s="25">
        <v>218.3</v>
      </c>
      <c r="CH13" s="40"/>
      <c r="CI13" s="25"/>
      <c r="CJ13" s="42"/>
      <c r="CK13" s="50"/>
      <c r="CL13" s="23"/>
      <c r="CM13" s="42"/>
      <c r="CN13" s="40"/>
      <c r="CO13" s="21"/>
      <c r="CP13" s="42"/>
      <c r="CQ13" s="40"/>
      <c r="CR13" s="25"/>
      <c r="CS13" s="42"/>
      <c r="CT13" s="40"/>
      <c r="CU13" s="23"/>
      <c r="CV13" s="42"/>
      <c r="CW13" s="40"/>
      <c r="CX13" s="25"/>
      <c r="CY13" s="42"/>
      <c r="CZ13" s="21"/>
      <c r="DA13" s="16">
        <f t="shared" si="12"/>
        <v>67638.399999999994</v>
      </c>
      <c r="DB13" s="16">
        <f t="shared" si="13"/>
        <v>21100.100000000002</v>
      </c>
      <c r="DC13" s="16">
        <f t="shared" si="14"/>
        <v>21001.614999999998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53"/>
      <c r="DT13" s="53"/>
      <c r="DU13" s="21"/>
      <c r="DV13" s="21"/>
      <c r="DW13" s="26">
        <f t="shared" si="15"/>
        <v>0</v>
      </c>
      <c r="DX13" s="26">
        <f t="shared" si="15"/>
        <v>0</v>
      </c>
      <c r="DY13" s="26">
        <f t="shared" si="16"/>
        <v>0</v>
      </c>
    </row>
    <row r="14" spans="1:129" ht="12.75" customHeight="1">
      <c r="A14" s="14">
        <v>3</v>
      </c>
      <c r="B14" s="14">
        <v>6</v>
      </c>
      <c r="C14" s="15" t="s">
        <v>41</v>
      </c>
      <c r="D14" s="23">
        <v>229.9</v>
      </c>
      <c r="E14" s="23"/>
      <c r="F14" s="16">
        <f t="shared" si="0"/>
        <v>10285.799999999999</v>
      </c>
      <c r="G14" s="16">
        <f t="shared" si="0"/>
        <v>3346.6000000000004</v>
      </c>
      <c r="H14" s="16">
        <f t="shared" si="0"/>
        <v>3699.7120000000004</v>
      </c>
      <c r="I14" s="16">
        <f t="shared" si="1"/>
        <v>110.5513655650511</v>
      </c>
      <c r="J14" s="16">
        <f t="shared" si="2"/>
        <v>-3298.8999999999996</v>
      </c>
      <c r="K14" s="16">
        <f t="shared" si="3"/>
        <v>-430.1560000000004</v>
      </c>
      <c r="L14" s="17">
        <v>6986.9</v>
      </c>
      <c r="M14" s="17">
        <v>3269.556</v>
      </c>
      <c r="N14" s="18">
        <f t="shared" si="4"/>
        <v>2862.8</v>
      </c>
      <c r="O14" s="18">
        <f t="shared" si="5"/>
        <v>872.3</v>
      </c>
      <c r="P14" s="18">
        <f t="shared" si="6"/>
        <v>1225.412</v>
      </c>
      <c r="Q14" s="18">
        <f t="shared" si="7"/>
        <v>140.48056861171617</v>
      </c>
      <c r="R14" s="19">
        <f t="shared" si="8"/>
        <v>599.09999999999991</v>
      </c>
      <c r="S14" s="19">
        <f t="shared" si="8"/>
        <v>100.3</v>
      </c>
      <c r="T14" s="19">
        <f t="shared" si="8"/>
        <v>121.78400000000001</v>
      </c>
      <c r="U14" s="20">
        <f t="shared" si="17"/>
        <v>121.41974077766702</v>
      </c>
      <c r="V14" s="40">
        <v>0.3</v>
      </c>
      <c r="W14" s="21">
        <v>0.3</v>
      </c>
      <c r="X14" s="42">
        <v>0.35399999999999998</v>
      </c>
      <c r="Y14" s="22">
        <f t="shared" si="9"/>
        <v>118</v>
      </c>
      <c r="Z14" s="40">
        <v>1943.7</v>
      </c>
      <c r="AA14" s="25">
        <v>666.7</v>
      </c>
      <c r="AB14" s="42">
        <v>908.37800000000004</v>
      </c>
      <c r="AC14" s="22">
        <f>AB14*100/AA14</f>
        <v>136.24988750562471</v>
      </c>
      <c r="AD14" s="40">
        <v>598.79999999999995</v>
      </c>
      <c r="AE14" s="25">
        <v>100</v>
      </c>
      <c r="AF14" s="42">
        <v>121.43</v>
      </c>
      <c r="AG14" s="22">
        <f t="shared" si="10"/>
        <v>121.43</v>
      </c>
      <c r="AH14" s="40"/>
      <c r="AI14" s="25"/>
      <c r="AJ14" s="42"/>
      <c r="AK14" s="22"/>
      <c r="AL14" s="25"/>
      <c r="AM14" s="25"/>
      <c r="AN14" s="42"/>
      <c r="AO14" s="22"/>
      <c r="AP14" s="23"/>
      <c r="AQ14" s="23"/>
      <c r="AR14" s="23"/>
      <c r="AS14" s="23"/>
      <c r="AT14" s="23"/>
      <c r="AU14" s="21"/>
      <c r="AV14" s="49">
        <v>7423</v>
      </c>
      <c r="AW14" s="49">
        <v>2474.3000000000002</v>
      </c>
      <c r="AX14" s="40">
        <f t="shared" si="18"/>
        <v>2474.3000000000002</v>
      </c>
      <c r="AY14" s="23"/>
      <c r="AZ14" s="23"/>
      <c r="BA14" s="40"/>
      <c r="BB14" s="21"/>
      <c r="BC14" s="23"/>
      <c r="BD14" s="23"/>
      <c r="BE14" s="23"/>
      <c r="BF14" s="23"/>
      <c r="BG14" s="23"/>
      <c r="BH14" s="23"/>
      <c r="BI14" s="18">
        <f t="shared" si="11"/>
        <v>320</v>
      </c>
      <c r="BJ14" s="18">
        <f t="shared" si="11"/>
        <v>105.3</v>
      </c>
      <c r="BK14" s="18">
        <f t="shared" si="11"/>
        <v>195.25</v>
      </c>
      <c r="BL14" s="24">
        <f t="shared" si="20"/>
        <v>185.42260208926876</v>
      </c>
      <c r="BM14" s="40">
        <v>320</v>
      </c>
      <c r="BN14" s="25">
        <v>105.3</v>
      </c>
      <c r="BO14" s="42">
        <v>195.25</v>
      </c>
      <c r="BP14" s="40"/>
      <c r="BQ14" s="25"/>
      <c r="BR14" s="42"/>
      <c r="BS14" s="40"/>
      <c r="BT14" s="21"/>
      <c r="BU14" s="21"/>
      <c r="BV14" s="40"/>
      <c r="BW14" s="25"/>
      <c r="BX14" s="42"/>
      <c r="BY14" s="23"/>
      <c r="BZ14" s="23"/>
      <c r="CA14" s="23"/>
      <c r="CB14" s="21"/>
      <c r="CC14" s="21"/>
      <c r="CD14" s="42"/>
      <c r="CE14" s="25"/>
      <c r="CF14" s="25"/>
      <c r="CG14" s="37"/>
      <c r="CH14" s="40"/>
      <c r="CI14" s="25"/>
      <c r="CJ14" s="42"/>
      <c r="CK14" s="50"/>
      <c r="CL14" s="23"/>
      <c r="CM14" s="42"/>
      <c r="CN14" s="40"/>
      <c r="CO14" s="21"/>
      <c r="CP14" s="42"/>
      <c r="CQ14" s="40"/>
      <c r="CR14" s="25"/>
      <c r="CS14" s="42"/>
      <c r="CT14" s="40"/>
      <c r="CU14" s="23"/>
      <c r="CV14" s="42"/>
      <c r="CW14" s="40"/>
      <c r="CX14" s="25"/>
      <c r="CY14" s="42"/>
      <c r="CZ14" s="21"/>
      <c r="DA14" s="16">
        <f t="shared" si="12"/>
        <v>10285.799999999999</v>
      </c>
      <c r="DB14" s="16">
        <f t="shared" si="13"/>
        <v>3346.6000000000004</v>
      </c>
      <c r="DC14" s="16">
        <f t="shared" si="14"/>
        <v>3699.7120000000004</v>
      </c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53"/>
      <c r="DT14" s="53"/>
      <c r="DU14" s="21"/>
      <c r="DV14" s="21"/>
      <c r="DW14" s="26">
        <f t="shared" si="15"/>
        <v>0</v>
      </c>
      <c r="DX14" s="26">
        <f t="shared" si="15"/>
        <v>0</v>
      </c>
      <c r="DY14" s="26">
        <f t="shared" si="16"/>
        <v>0</v>
      </c>
    </row>
    <row r="15" spans="1:129" ht="12.75" customHeight="1">
      <c r="A15" s="14">
        <v>4</v>
      </c>
      <c r="B15" s="14">
        <v>8</v>
      </c>
      <c r="C15" s="15" t="s">
        <v>42</v>
      </c>
      <c r="D15" s="23">
        <v>151.9</v>
      </c>
      <c r="E15" s="23"/>
      <c r="F15" s="16">
        <f t="shared" si="0"/>
        <v>4510.9000000000005</v>
      </c>
      <c r="G15" s="16">
        <f t="shared" si="0"/>
        <v>1472.8000000000002</v>
      </c>
      <c r="H15" s="16">
        <f t="shared" si="0"/>
        <v>1430.1379999999999</v>
      </c>
      <c r="I15" s="16">
        <f t="shared" si="1"/>
        <v>97.103340575774027</v>
      </c>
      <c r="J15" s="16">
        <f t="shared" si="2"/>
        <v>-342.10000000000036</v>
      </c>
      <c r="K15" s="16">
        <f t="shared" si="3"/>
        <v>153.20000000000005</v>
      </c>
      <c r="L15" s="17">
        <v>4168.8</v>
      </c>
      <c r="M15" s="17">
        <v>1583.338</v>
      </c>
      <c r="N15" s="18">
        <f t="shared" si="4"/>
        <v>618.6</v>
      </c>
      <c r="O15" s="18">
        <f t="shared" si="5"/>
        <v>206.10000000000002</v>
      </c>
      <c r="P15" s="18">
        <f t="shared" si="6"/>
        <v>163.43799999999999</v>
      </c>
      <c r="Q15" s="18">
        <f t="shared" si="7"/>
        <v>79.30033964095098</v>
      </c>
      <c r="R15" s="19">
        <f t="shared" si="8"/>
        <v>618.6</v>
      </c>
      <c r="S15" s="19">
        <f t="shared" si="8"/>
        <v>206.10000000000002</v>
      </c>
      <c r="T15" s="19">
        <f t="shared" si="8"/>
        <v>163.43799999999999</v>
      </c>
      <c r="U15" s="20">
        <f t="shared" si="17"/>
        <v>79.30033964095098</v>
      </c>
      <c r="V15" s="40">
        <v>129.6</v>
      </c>
      <c r="W15" s="21">
        <v>43.2</v>
      </c>
      <c r="X15" s="42">
        <v>39.838000000000001</v>
      </c>
      <c r="Y15" s="22">
        <f t="shared" si="9"/>
        <v>92.217592592592595</v>
      </c>
      <c r="Z15" s="40"/>
      <c r="AA15" s="25"/>
      <c r="AB15" s="42"/>
      <c r="AC15" s="22"/>
      <c r="AD15" s="40">
        <v>489</v>
      </c>
      <c r="AE15" s="25">
        <v>162.9</v>
      </c>
      <c r="AF15" s="42">
        <v>123.6</v>
      </c>
      <c r="AG15" s="22">
        <f t="shared" si="10"/>
        <v>75.874769797421735</v>
      </c>
      <c r="AH15" s="40"/>
      <c r="AI15" s="25"/>
      <c r="AJ15" s="42"/>
      <c r="AK15" s="22"/>
      <c r="AL15" s="25"/>
      <c r="AM15" s="25"/>
      <c r="AN15" s="42"/>
      <c r="AO15" s="22"/>
      <c r="AP15" s="23"/>
      <c r="AQ15" s="23"/>
      <c r="AR15" s="23"/>
      <c r="AS15" s="23"/>
      <c r="AT15" s="23"/>
      <c r="AU15" s="21"/>
      <c r="AV15" s="54">
        <v>3500</v>
      </c>
      <c r="AW15" s="54">
        <v>1166.7</v>
      </c>
      <c r="AX15" s="40">
        <f t="shared" si="18"/>
        <v>1166.7</v>
      </c>
      <c r="AY15" s="23"/>
      <c r="AZ15" s="23"/>
      <c r="BA15" s="40"/>
      <c r="BB15" s="21">
        <v>392.3</v>
      </c>
      <c r="BC15" s="23">
        <v>100</v>
      </c>
      <c r="BD15" s="23">
        <f t="shared" si="19"/>
        <v>100</v>
      </c>
      <c r="BE15" s="23"/>
      <c r="BF15" s="23"/>
      <c r="BG15" s="23"/>
      <c r="BH15" s="23"/>
      <c r="BI15" s="18">
        <f t="shared" si="11"/>
        <v>0</v>
      </c>
      <c r="BJ15" s="18">
        <f t="shared" si="11"/>
        <v>0</v>
      </c>
      <c r="BK15" s="18">
        <f t="shared" si="11"/>
        <v>0</v>
      </c>
      <c r="BL15" s="24" t="e">
        <f t="shared" si="20"/>
        <v>#DIV/0!</v>
      </c>
      <c r="BM15" s="40"/>
      <c r="BN15" s="25"/>
      <c r="BO15" s="42"/>
      <c r="BP15" s="40"/>
      <c r="BQ15" s="25"/>
      <c r="BR15" s="42"/>
      <c r="BS15" s="40"/>
      <c r="BT15" s="55"/>
      <c r="BU15" s="21"/>
      <c r="BV15" s="40"/>
      <c r="BW15" s="25"/>
      <c r="BX15" s="42"/>
      <c r="BY15" s="23"/>
      <c r="BZ15" s="23"/>
      <c r="CA15" s="23"/>
      <c r="CB15" s="21"/>
      <c r="CC15" s="21"/>
      <c r="CD15" s="42"/>
      <c r="CE15" s="25"/>
      <c r="CF15" s="25"/>
      <c r="CG15" s="37"/>
      <c r="CH15" s="40"/>
      <c r="CI15" s="25"/>
      <c r="CJ15" s="42"/>
      <c r="CK15" s="50"/>
      <c r="CL15" s="23"/>
      <c r="CM15" s="42"/>
      <c r="CN15" s="40"/>
      <c r="CO15" s="21"/>
      <c r="CP15" s="42"/>
      <c r="CQ15" s="40"/>
      <c r="CR15" s="25"/>
      <c r="CS15" s="42"/>
      <c r="CT15" s="40"/>
      <c r="CU15" s="23"/>
      <c r="CV15" s="42"/>
      <c r="CW15" s="40"/>
      <c r="CX15" s="25"/>
      <c r="CY15" s="42"/>
      <c r="CZ15" s="21"/>
      <c r="DA15" s="16">
        <f t="shared" si="12"/>
        <v>4510.9000000000005</v>
      </c>
      <c r="DB15" s="16">
        <f t="shared" si="13"/>
        <v>1472.8000000000002</v>
      </c>
      <c r="DC15" s="16">
        <f t="shared" si="14"/>
        <v>1430.1379999999999</v>
      </c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53"/>
      <c r="DT15" s="53"/>
      <c r="DU15" s="21"/>
      <c r="DV15" s="21"/>
      <c r="DW15" s="26">
        <f t="shared" si="15"/>
        <v>0</v>
      </c>
      <c r="DX15" s="26">
        <f t="shared" si="15"/>
        <v>0</v>
      </c>
      <c r="DY15" s="26">
        <f t="shared" si="16"/>
        <v>0</v>
      </c>
    </row>
    <row r="16" spans="1:129" ht="12.75" customHeight="1">
      <c r="A16" s="14">
        <v>5</v>
      </c>
      <c r="B16" s="14">
        <v>9</v>
      </c>
      <c r="C16" s="15" t="s">
        <v>43</v>
      </c>
      <c r="D16" s="23">
        <v>17175</v>
      </c>
      <c r="E16" s="23"/>
      <c r="F16" s="16">
        <f t="shared" si="0"/>
        <v>72849</v>
      </c>
      <c r="G16" s="16">
        <f t="shared" si="0"/>
        <v>23910.200000000004</v>
      </c>
      <c r="H16" s="16">
        <f t="shared" si="0"/>
        <v>22431.012000000002</v>
      </c>
      <c r="I16" s="16">
        <f t="shared" si="1"/>
        <v>93.813569104398951</v>
      </c>
      <c r="J16" s="16">
        <f t="shared" si="2"/>
        <v>-23988.6</v>
      </c>
      <c r="K16" s="16">
        <f t="shared" si="3"/>
        <v>-3336.711000000003</v>
      </c>
      <c r="L16" s="17">
        <v>48860.4</v>
      </c>
      <c r="M16" s="17">
        <v>19094.300999999999</v>
      </c>
      <c r="N16" s="18">
        <f t="shared" si="4"/>
        <v>8441.9</v>
      </c>
      <c r="O16" s="18">
        <f t="shared" si="5"/>
        <v>2764</v>
      </c>
      <c r="P16" s="18">
        <f t="shared" si="6"/>
        <v>1284.8119999999999</v>
      </c>
      <c r="Q16" s="18">
        <f t="shared" si="7"/>
        <v>46.483791606367582</v>
      </c>
      <c r="R16" s="19">
        <f t="shared" si="8"/>
        <v>3485.7</v>
      </c>
      <c r="S16" s="19">
        <f t="shared" si="8"/>
        <v>1161.9000000000001</v>
      </c>
      <c r="T16" s="19">
        <f t="shared" si="8"/>
        <v>1147.492</v>
      </c>
      <c r="U16" s="20">
        <f t="shared" si="17"/>
        <v>98.759962130992335</v>
      </c>
      <c r="V16" s="40"/>
      <c r="W16" s="21"/>
      <c r="X16" s="42">
        <v>0.28599999999999998</v>
      </c>
      <c r="Y16" s="22"/>
      <c r="Z16" s="40">
        <v>4306.2</v>
      </c>
      <c r="AA16" s="25">
        <v>1435.4</v>
      </c>
      <c r="AB16" s="42">
        <v>0.32</v>
      </c>
      <c r="AC16" s="22">
        <f t="shared" ref="AC16:AC31" si="21">AB16*100/AA16</f>
        <v>2.2293437369374388E-2</v>
      </c>
      <c r="AD16" s="40">
        <v>3485.7</v>
      </c>
      <c r="AE16" s="25">
        <v>1161.9000000000001</v>
      </c>
      <c r="AF16" s="42">
        <v>1147.2059999999999</v>
      </c>
      <c r="AG16" s="22">
        <f t="shared" si="10"/>
        <v>98.735347276013414</v>
      </c>
      <c r="AH16" s="40">
        <v>100</v>
      </c>
      <c r="AI16" s="25">
        <v>33.299999999999997</v>
      </c>
      <c r="AJ16" s="42">
        <v>5</v>
      </c>
      <c r="AK16" s="22">
        <f>AJ16*100/AI16</f>
        <v>15.015015015015017</v>
      </c>
      <c r="AL16" s="25"/>
      <c r="AM16" s="25"/>
      <c r="AN16" s="42"/>
      <c r="AO16" s="22"/>
      <c r="AP16" s="23"/>
      <c r="AQ16" s="23"/>
      <c r="AR16" s="23"/>
      <c r="AS16" s="23"/>
      <c r="AT16" s="23"/>
      <c r="AU16" s="21"/>
      <c r="AV16" s="49">
        <v>61125.5</v>
      </c>
      <c r="AW16" s="49">
        <v>20375.2</v>
      </c>
      <c r="AX16" s="40">
        <f t="shared" si="18"/>
        <v>20375.2</v>
      </c>
      <c r="AY16" s="23"/>
      <c r="AZ16" s="23"/>
      <c r="BA16" s="40"/>
      <c r="BB16" s="23">
        <v>3281.6</v>
      </c>
      <c r="BC16" s="23">
        <v>771</v>
      </c>
      <c r="BD16" s="23">
        <f t="shared" si="19"/>
        <v>771</v>
      </c>
      <c r="BE16" s="23"/>
      <c r="BF16" s="23"/>
      <c r="BG16" s="23"/>
      <c r="BH16" s="23"/>
      <c r="BI16" s="18">
        <f t="shared" si="11"/>
        <v>550</v>
      </c>
      <c r="BJ16" s="18">
        <f t="shared" si="11"/>
        <v>133.4</v>
      </c>
      <c r="BK16" s="18">
        <f t="shared" si="11"/>
        <v>120</v>
      </c>
      <c r="BL16" s="24">
        <f t="shared" si="20"/>
        <v>89.955022488755617</v>
      </c>
      <c r="BM16" s="40">
        <v>350</v>
      </c>
      <c r="BN16" s="25">
        <v>66.7</v>
      </c>
      <c r="BO16" s="42">
        <v>0</v>
      </c>
      <c r="BP16" s="40"/>
      <c r="BQ16" s="25"/>
      <c r="BR16" s="42"/>
      <c r="BS16" s="40"/>
      <c r="BT16" s="21"/>
      <c r="BU16" s="21"/>
      <c r="BV16" s="40">
        <v>200</v>
      </c>
      <c r="BW16" s="25">
        <v>66.7</v>
      </c>
      <c r="BX16" s="42">
        <v>120</v>
      </c>
      <c r="BY16" s="23"/>
      <c r="BZ16" s="23"/>
      <c r="CA16" s="23"/>
      <c r="CB16" s="21"/>
      <c r="CC16" s="21"/>
      <c r="CD16" s="42"/>
      <c r="CE16" s="25"/>
      <c r="CF16" s="25"/>
      <c r="CG16" s="37"/>
      <c r="CH16" s="40"/>
      <c r="CI16" s="25"/>
      <c r="CJ16" s="42">
        <v>12</v>
      </c>
      <c r="CK16" s="50"/>
      <c r="CL16" s="23"/>
      <c r="CM16" s="42"/>
      <c r="CN16" s="40"/>
      <c r="CO16" s="21"/>
      <c r="CP16" s="42"/>
      <c r="CQ16" s="40"/>
      <c r="CR16" s="25"/>
      <c r="CS16" s="42"/>
      <c r="CT16" s="40"/>
      <c r="CU16" s="23"/>
      <c r="CV16" s="42"/>
      <c r="CW16" s="40"/>
      <c r="CX16" s="25"/>
      <c r="CY16" s="42"/>
      <c r="CZ16" s="21"/>
      <c r="DA16" s="16">
        <f t="shared" si="12"/>
        <v>72849</v>
      </c>
      <c r="DB16" s="16">
        <f t="shared" si="13"/>
        <v>23910.200000000004</v>
      </c>
      <c r="DC16" s="16">
        <f t="shared" si="14"/>
        <v>22431.012000000002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53"/>
      <c r="DT16" s="53"/>
      <c r="DU16" s="21"/>
      <c r="DV16" s="21"/>
      <c r="DW16" s="26">
        <f t="shared" si="15"/>
        <v>0</v>
      </c>
      <c r="DX16" s="26">
        <f t="shared" si="15"/>
        <v>0</v>
      </c>
      <c r="DY16" s="26">
        <f t="shared" si="16"/>
        <v>0</v>
      </c>
    </row>
    <row r="17" spans="1:129" ht="12.75" customHeight="1">
      <c r="A17" s="14">
        <v>6</v>
      </c>
      <c r="B17" s="14">
        <v>13</v>
      </c>
      <c r="C17" s="15" t="s">
        <v>44</v>
      </c>
      <c r="D17" s="21">
        <v>17.3</v>
      </c>
      <c r="E17" s="21">
        <v>613.20000000000005</v>
      </c>
      <c r="F17" s="16">
        <f t="shared" si="0"/>
        <v>101038.59999999999</v>
      </c>
      <c r="G17" s="16">
        <f t="shared" si="0"/>
        <v>34305.199999999997</v>
      </c>
      <c r="H17" s="16">
        <f t="shared" si="0"/>
        <v>31141.792000000001</v>
      </c>
      <c r="I17" s="16">
        <f t="shared" si="1"/>
        <v>90.77863414292878</v>
      </c>
      <c r="J17" s="16">
        <f t="shared" si="2"/>
        <v>-34365.299999999988</v>
      </c>
      <c r="K17" s="16">
        <f t="shared" si="3"/>
        <v>-7228.9760000000024</v>
      </c>
      <c r="L17" s="21">
        <v>66673.3</v>
      </c>
      <c r="M17" s="21">
        <v>23912.815999999999</v>
      </c>
      <c r="N17" s="18">
        <f t="shared" si="4"/>
        <v>23270</v>
      </c>
      <c r="O17" s="18">
        <f t="shared" si="5"/>
        <v>9641.2999999999993</v>
      </c>
      <c r="P17" s="18">
        <f t="shared" si="6"/>
        <v>6477.8919999999989</v>
      </c>
      <c r="Q17" s="18">
        <f t="shared" si="7"/>
        <v>67.188989036748154</v>
      </c>
      <c r="R17" s="19">
        <f t="shared" si="8"/>
        <v>8700</v>
      </c>
      <c r="S17" s="19">
        <f t="shared" si="8"/>
        <v>3281.3</v>
      </c>
      <c r="T17" s="19">
        <f t="shared" si="8"/>
        <v>2924.8709999999996</v>
      </c>
      <c r="U17" s="20">
        <f t="shared" si="17"/>
        <v>89.137567427543942</v>
      </c>
      <c r="V17" s="40">
        <v>400</v>
      </c>
      <c r="W17" s="21">
        <v>148</v>
      </c>
      <c r="X17" s="42">
        <v>124.872</v>
      </c>
      <c r="Y17" s="22">
        <f t="shared" si="9"/>
        <v>84.372972972972974</v>
      </c>
      <c r="Z17" s="40">
        <v>10000</v>
      </c>
      <c r="AA17" s="25">
        <v>3650</v>
      </c>
      <c r="AB17" s="42">
        <v>3268.0349999999999</v>
      </c>
      <c r="AC17" s="22">
        <f t="shared" si="21"/>
        <v>89.53520547945206</v>
      </c>
      <c r="AD17" s="40">
        <v>8300</v>
      </c>
      <c r="AE17" s="25">
        <v>3133.3</v>
      </c>
      <c r="AF17" s="42">
        <v>2799.9989999999998</v>
      </c>
      <c r="AG17" s="22">
        <f t="shared" si="10"/>
        <v>89.362620878945506</v>
      </c>
      <c r="AH17" s="40">
        <v>1570</v>
      </c>
      <c r="AI17" s="25">
        <v>513.29999999999995</v>
      </c>
      <c r="AJ17" s="42">
        <v>31</v>
      </c>
      <c r="AK17" s="22">
        <f>AJ17*100/AI17</f>
        <v>6.0393532047535556</v>
      </c>
      <c r="AL17" s="25"/>
      <c r="AM17" s="25"/>
      <c r="AN17" s="42"/>
      <c r="AO17" s="22"/>
      <c r="AP17" s="21"/>
      <c r="AQ17" s="21"/>
      <c r="AR17" s="21"/>
      <c r="AS17" s="21"/>
      <c r="AT17" s="21"/>
      <c r="AU17" s="21"/>
      <c r="AV17" s="49">
        <v>65059.5</v>
      </c>
      <c r="AW17" s="49">
        <v>21686.5</v>
      </c>
      <c r="AX17" s="40">
        <f t="shared" si="18"/>
        <v>21686.5</v>
      </c>
      <c r="AY17" s="21">
        <v>1867.2</v>
      </c>
      <c r="AZ17" s="21">
        <v>467.4</v>
      </c>
      <c r="BA17" s="21">
        <v>467.4</v>
      </c>
      <c r="BB17" s="35">
        <v>10841.9</v>
      </c>
      <c r="BC17" s="21">
        <v>2510</v>
      </c>
      <c r="BD17" s="23">
        <f t="shared" si="19"/>
        <v>2510</v>
      </c>
      <c r="BE17" s="23"/>
      <c r="BF17" s="23"/>
      <c r="BG17" s="23"/>
      <c r="BH17" s="23"/>
      <c r="BI17" s="18">
        <f t="shared" si="11"/>
        <v>1100</v>
      </c>
      <c r="BJ17" s="18">
        <f t="shared" si="11"/>
        <v>366.7</v>
      </c>
      <c r="BK17" s="18">
        <f t="shared" si="11"/>
        <v>93.085999999999999</v>
      </c>
      <c r="BL17" s="24">
        <f t="shared" si="20"/>
        <v>25.384783201527135</v>
      </c>
      <c r="BM17" s="40">
        <v>1100</v>
      </c>
      <c r="BN17" s="25">
        <v>366.7</v>
      </c>
      <c r="BO17" s="42">
        <v>77.085999999999999</v>
      </c>
      <c r="BP17" s="40"/>
      <c r="BQ17" s="25"/>
      <c r="BR17" s="42"/>
      <c r="BS17" s="40"/>
      <c r="BT17" s="21"/>
      <c r="BU17" s="21"/>
      <c r="BV17" s="40"/>
      <c r="BW17" s="25"/>
      <c r="BX17" s="42">
        <v>16</v>
      </c>
      <c r="BY17" s="21"/>
      <c r="BZ17" s="21"/>
      <c r="CA17" s="21"/>
      <c r="CB17" s="21"/>
      <c r="CC17" s="21"/>
      <c r="CD17" s="42"/>
      <c r="CE17" s="25"/>
      <c r="CF17" s="25"/>
      <c r="CG17" s="37"/>
      <c r="CH17" s="40">
        <v>100</v>
      </c>
      <c r="CI17" s="25">
        <v>30</v>
      </c>
      <c r="CJ17" s="42">
        <v>160.9</v>
      </c>
      <c r="CK17" s="50"/>
      <c r="CL17" s="21"/>
      <c r="CM17" s="42"/>
      <c r="CN17" s="40"/>
      <c r="CO17" s="21"/>
      <c r="CP17" s="42"/>
      <c r="CQ17" s="40">
        <v>100</v>
      </c>
      <c r="CR17" s="40">
        <v>100</v>
      </c>
      <c r="CS17" s="42">
        <v>0</v>
      </c>
      <c r="CT17" s="40"/>
      <c r="CU17" s="21"/>
      <c r="CV17" s="42"/>
      <c r="CW17" s="40">
        <v>1700</v>
      </c>
      <c r="CX17" s="25">
        <v>1700</v>
      </c>
      <c r="CY17" s="42">
        <v>0</v>
      </c>
      <c r="CZ17" s="21"/>
      <c r="DA17" s="16">
        <f t="shared" si="12"/>
        <v>101038.59999999999</v>
      </c>
      <c r="DB17" s="16">
        <f t="shared" si="13"/>
        <v>34305.199999999997</v>
      </c>
      <c r="DC17" s="16">
        <f t="shared" si="14"/>
        <v>31141.792000000001</v>
      </c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6">
        <f t="shared" si="15"/>
        <v>0</v>
      </c>
      <c r="DX17" s="26">
        <f t="shared" si="15"/>
        <v>0</v>
      </c>
      <c r="DY17" s="26">
        <f t="shared" si="16"/>
        <v>0</v>
      </c>
    </row>
    <row r="18" spans="1:129" ht="12.75" customHeight="1">
      <c r="A18" s="14">
        <v>7</v>
      </c>
      <c r="B18" s="14">
        <v>20</v>
      </c>
      <c r="C18" s="15" t="s">
        <v>45</v>
      </c>
      <c r="D18" s="21">
        <v>39.299999999999997</v>
      </c>
      <c r="E18" s="21"/>
      <c r="F18" s="16">
        <f t="shared" si="0"/>
        <v>15985.599999999999</v>
      </c>
      <c r="G18" s="16">
        <f t="shared" si="0"/>
        <v>5092.7000000000007</v>
      </c>
      <c r="H18" s="16">
        <f t="shared" si="0"/>
        <v>4813.9590000000007</v>
      </c>
      <c r="I18" s="16">
        <f t="shared" si="1"/>
        <v>94.526655801441279</v>
      </c>
      <c r="J18" s="16">
        <f t="shared" si="2"/>
        <v>-8270.5999999999985</v>
      </c>
      <c r="K18" s="16">
        <f t="shared" si="3"/>
        <v>-1897.8300000000008</v>
      </c>
      <c r="L18" s="21">
        <v>7715</v>
      </c>
      <c r="M18" s="21">
        <v>2916.1289999999999</v>
      </c>
      <c r="N18" s="18">
        <f t="shared" si="4"/>
        <v>2046.9</v>
      </c>
      <c r="O18" s="18">
        <f t="shared" si="5"/>
        <v>546.5</v>
      </c>
      <c r="P18" s="18">
        <f t="shared" si="6"/>
        <v>267.75900000000001</v>
      </c>
      <c r="Q18" s="18">
        <f t="shared" si="7"/>
        <v>48.995242451967066</v>
      </c>
      <c r="R18" s="19">
        <f t="shared" si="8"/>
        <v>1295.4000000000001</v>
      </c>
      <c r="S18" s="19">
        <f t="shared" si="8"/>
        <v>450.4</v>
      </c>
      <c r="T18" s="19">
        <f t="shared" si="8"/>
        <v>251.70500000000001</v>
      </c>
      <c r="U18" s="20">
        <f t="shared" si="17"/>
        <v>55.884769094138555</v>
      </c>
      <c r="V18" s="40">
        <v>1.2</v>
      </c>
      <c r="W18" s="21">
        <v>0.4</v>
      </c>
      <c r="X18" s="42">
        <v>9.5000000000000001E-2</v>
      </c>
      <c r="Y18" s="22">
        <f t="shared" si="9"/>
        <v>23.75</v>
      </c>
      <c r="Z18" s="40">
        <v>717.2</v>
      </c>
      <c r="AA18" s="25">
        <v>80.099999999999994</v>
      </c>
      <c r="AB18" s="42">
        <v>5.3999999999999999E-2</v>
      </c>
      <c r="AC18" s="22">
        <f t="shared" si="21"/>
        <v>6.7415730337078664E-2</v>
      </c>
      <c r="AD18" s="40">
        <v>1294.2</v>
      </c>
      <c r="AE18" s="21">
        <v>450</v>
      </c>
      <c r="AF18" s="42">
        <v>251.61</v>
      </c>
      <c r="AG18" s="22">
        <f t="shared" si="10"/>
        <v>55.913333333333334</v>
      </c>
      <c r="AH18" s="40"/>
      <c r="AI18" s="25"/>
      <c r="AJ18" s="42"/>
      <c r="AK18" s="22"/>
      <c r="AL18" s="25"/>
      <c r="AM18" s="25"/>
      <c r="AN18" s="42"/>
      <c r="AO18" s="22"/>
      <c r="AP18" s="21"/>
      <c r="AQ18" s="21"/>
      <c r="AR18" s="21"/>
      <c r="AS18" s="21"/>
      <c r="AT18" s="21"/>
      <c r="AU18" s="21"/>
      <c r="AV18" s="49">
        <v>8138.7</v>
      </c>
      <c r="AW18" s="49">
        <v>2712.9</v>
      </c>
      <c r="AX18" s="40">
        <f t="shared" si="18"/>
        <v>2712.9</v>
      </c>
      <c r="AY18" s="21"/>
      <c r="AZ18" s="21"/>
      <c r="BA18" s="40"/>
      <c r="BB18" s="21">
        <v>1000</v>
      </c>
      <c r="BC18" s="21">
        <v>233.3</v>
      </c>
      <c r="BD18" s="23">
        <f t="shared" si="19"/>
        <v>233.3</v>
      </c>
      <c r="BE18" s="23"/>
      <c r="BF18" s="23"/>
      <c r="BG18" s="23"/>
      <c r="BH18" s="23"/>
      <c r="BI18" s="18">
        <f t="shared" si="11"/>
        <v>34.299999999999997</v>
      </c>
      <c r="BJ18" s="18">
        <f t="shared" si="11"/>
        <v>16</v>
      </c>
      <c r="BK18" s="18">
        <f t="shared" si="11"/>
        <v>16</v>
      </c>
      <c r="BL18" s="24">
        <f t="shared" si="20"/>
        <v>100</v>
      </c>
      <c r="BM18" s="40"/>
      <c r="BN18" s="25"/>
      <c r="BO18" s="42"/>
      <c r="BP18" s="40">
        <v>34.299999999999997</v>
      </c>
      <c r="BQ18" s="25">
        <v>16</v>
      </c>
      <c r="BR18" s="42">
        <v>16</v>
      </c>
      <c r="BS18" s="40"/>
      <c r="BT18" s="21"/>
      <c r="BU18" s="21"/>
      <c r="BV18" s="40"/>
      <c r="BW18" s="25"/>
      <c r="BX18" s="42"/>
      <c r="BY18" s="21"/>
      <c r="BZ18" s="21"/>
      <c r="CA18" s="21"/>
      <c r="CB18" s="21"/>
      <c r="CC18" s="21"/>
      <c r="CD18" s="42"/>
      <c r="CE18" s="25"/>
      <c r="CF18" s="25"/>
      <c r="CG18" s="37"/>
      <c r="CH18" s="40"/>
      <c r="CI18" s="25"/>
      <c r="CJ18" s="42"/>
      <c r="CK18" s="50"/>
      <c r="CL18" s="21"/>
      <c r="CM18" s="42"/>
      <c r="CN18" s="40"/>
      <c r="CO18" s="21"/>
      <c r="CP18" s="42"/>
      <c r="CQ18" s="40"/>
      <c r="CR18" s="25"/>
      <c r="CS18" s="42"/>
      <c r="CT18" s="40">
        <v>4800</v>
      </c>
      <c r="CU18" s="21">
        <v>1600</v>
      </c>
      <c r="CV18" s="42">
        <v>1600</v>
      </c>
      <c r="CW18" s="40"/>
      <c r="CX18" s="25"/>
      <c r="CY18" s="42"/>
      <c r="CZ18" s="21"/>
      <c r="DA18" s="16">
        <f t="shared" si="12"/>
        <v>15985.599999999999</v>
      </c>
      <c r="DB18" s="16">
        <f t="shared" si="13"/>
        <v>5092.7000000000007</v>
      </c>
      <c r="DC18" s="16">
        <f t="shared" si="14"/>
        <v>4813.9590000000007</v>
      </c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53"/>
      <c r="DT18" s="53"/>
      <c r="DU18" s="21"/>
      <c r="DV18" s="21"/>
      <c r="DW18" s="26">
        <f t="shared" si="15"/>
        <v>0</v>
      </c>
      <c r="DX18" s="26">
        <f t="shared" si="15"/>
        <v>0</v>
      </c>
      <c r="DY18" s="26">
        <f t="shared" si="16"/>
        <v>0</v>
      </c>
    </row>
    <row r="19" spans="1:129" ht="12.75" customHeight="1">
      <c r="A19" s="14">
        <v>8</v>
      </c>
      <c r="B19" s="14">
        <v>21</v>
      </c>
      <c r="C19" s="15" t="s">
        <v>46</v>
      </c>
      <c r="D19" s="21">
        <v>7843.4</v>
      </c>
      <c r="E19" s="21"/>
      <c r="F19" s="16">
        <f t="shared" si="0"/>
        <v>68811.3</v>
      </c>
      <c r="G19" s="16">
        <f t="shared" si="0"/>
        <v>21930.5</v>
      </c>
      <c r="H19" s="16">
        <f t="shared" si="0"/>
        <v>21660.639999999999</v>
      </c>
      <c r="I19" s="16">
        <f t="shared" si="1"/>
        <v>98.769476300129952</v>
      </c>
      <c r="J19" s="16">
        <f t="shared" si="2"/>
        <v>-18831.900000000001</v>
      </c>
      <c r="K19" s="16">
        <f t="shared" si="3"/>
        <v>-2434.0720000000001</v>
      </c>
      <c r="L19" s="21">
        <v>49979.4</v>
      </c>
      <c r="M19" s="21">
        <v>19226.567999999999</v>
      </c>
      <c r="N19" s="18">
        <f t="shared" si="4"/>
        <v>9937.9</v>
      </c>
      <c r="O19" s="18">
        <f t="shared" si="5"/>
        <v>2598.6999999999998</v>
      </c>
      <c r="P19" s="18">
        <f t="shared" si="6"/>
        <v>2328.84</v>
      </c>
      <c r="Q19" s="18">
        <f t="shared" si="7"/>
        <v>89.615577019278874</v>
      </c>
      <c r="R19" s="19">
        <f t="shared" si="8"/>
        <v>3353.4</v>
      </c>
      <c r="S19" s="19">
        <f t="shared" si="8"/>
        <v>752</v>
      </c>
      <c r="T19" s="19">
        <f t="shared" si="8"/>
        <v>1582.9460000000001</v>
      </c>
      <c r="U19" s="20">
        <f t="shared" si="17"/>
        <v>210.49813829787234</v>
      </c>
      <c r="V19" s="40">
        <v>53.4</v>
      </c>
      <c r="W19" s="21">
        <v>18.7</v>
      </c>
      <c r="X19" s="42">
        <v>4.218</v>
      </c>
      <c r="Y19" s="22">
        <f t="shared" si="9"/>
        <v>22.556149732620323</v>
      </c>
      <c r="Z19" s="40">
        <v>5484.5</v>
      </c>
      <c r="AA19" s="25">
        <v>1566.7</v>
      </c>
      <c r="AB19" s="42">
        <v>518.99400000000003</v>
      </c>
      <c r="AC19" s="22">
        <f t="shared" si="21"/>
        <v>33.126571775068612</v>
      </c>
      <c r="AD19" s="40">
        <v>3300</v>
      </c>
      <c r="AE19" s="25">
        <v>733.3</v>
      </c>
      <c r="AF19" s="42">
        <v>1578.7280000000001</v>
      </c>
      <c r="AG19" s="22">
        <f t="shared" si="10"/>
        <v>215.29087685803904</v>
      </c>
      <c r="AH19" s="40">
        <v>150</v>
      </c>
      <c r="AI19" s="25">
        <v>50</v>
      </c>
      <c r="AJ19" s="42">
        <v>26.9</v>
      </c>
      <c r="AK19" s="22">
        <f>AJ19*100/AI19</f>
        <v>53.8</v>
      </c>
      <c r="AL19" s="25"/>
      <c r="AM19" s="25"/>
      <c r="AN19" s="42"/>
      <c r="AO19" s="22"/>
      <c r="AP19" s="21"/>
      <c r="AQ19" s="21"/>
      <c r="AR19" s="21"/>
      <c r="AS19" s="21"/>
      <c r="AT19" s="21"/>
      <c r="AU19" s="21"/>
      <c r="AV19" s="49">
        <v>55927.4</v>
      </c>
      <c r="AW19" s="49">
        <v>18642.5</v>
      </c>
      <c r="AX19" s="40">
        <f t="shared" si="18"/>
        <v>18642.5</v>
      </c>
      <c r="AY19" s="21"/>
      <c r="AZ19" s="21"/>
      <c r="BA19" s="40"/>
      <c r="BB19" s="35">
        <v>2946</v>
      </c>
      <c r="BC19" s="21">
        <v>689.3</v>
      </c>
      <c r="BD19" s="23">
        <f t="shared" si="19"/>
        <v>689.3</v>
      </c>
      <c r="BE19" s="23"/>
      <c r="BF19" s="23"/>
      <c r="BG19" s="23"/>
      <c r="BH19" s="23"/>
      <c r="BI19" s="18">
        <f t="shared" si="11"/>
        <v>950</v>
      </c>
      <c r="BJ19" s="18">
        <f t="shared" si="11"/>
        <v>230</v>
      </c>
      <c r="BK19" s="18">
        <f t="shared" si="11"/>
        <v>200</v>
      </c>
      <c r="BL19" s="24">
        <f t="shared" si="20"/>
        <v>86.956521739130437</v>
      </c>
      <c r="BM19" s="40"/>
      <c r="BN19" s="25"/>
      <c r="BO19" s="42"/>
      <c r="BP19" s="40">
        <v>750</v>
      </c>
      <c r="BQ19" s="25">
        <v>176.7</v>
      </c>
      <c r="BR19" s="42">
        <v>200</v>
      </c>
      <c r="BS19" s="40"/>
      <c r="BT19" s="21"/>
      <c r="BU19" s="21"/>
      <c r="BV19" s="40">
        <v>200</v>
      </c>
      <c r="BW19" s="25">
        <v>53.3</v>
      </c>
      <c r="BX19" s="42">
        <v>0</v>
      </c>
      <c r="BY19" s="21"/>
      <c r="BZ19" s="21"/>
      <c r="CA19" s="21"/>
      <c r="CB19" s="21"/>
      <c r="CC19" s="21"/>
      <c r="CD19" s="42"/>
      <c r="CE19" s="25"/>
      <c r="CF19" s="25"/>
      <c r="CG19" s="37"/>
      <c r="CH19" s="40"/>
      <c r="CI19" s="25"/>
      <c r="CJ19" s="42"/>
      <c r="CK19" s="50"/>
      <c r="CL19" s="21"/>
      <c r="CM19" s="42"/>
      <c r="CN19" s="40"/>
      <c r="CO19" s="21"/>
      <c r="CP19" s="42"/>
      <c r="CQ19" s="40"/>
      <c r="CR19" s="25"/>
      <c r="CS19" s="42"/>
      <c r="CT19" s="40"/>
      <c r="CU19" s="21"/>
      <c r="CV19" s="42"/>
      <c r="CW19" s="40"/>
      <c r="CX19" s="25"/>
      <c r="CY19" s="42"/>
      <c r="CZ19" s="21"/>
      <c r="DA19" s="16">
        <f t="shared" si="12"/>
        <v>68811.3</v>
      </c>
      <c r="DB19" s="16">
        <f t="shared" si="13"/>
        <v>21930.5</v>
      </c>
      <c r="DC19" s="16">
        <f t="shared" si="14"/>
        <v>21660.639999999999</v>
      </c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53"/>
      <c r="DT19" s="53"/>
      <c r="DU19" s="21"/>
      <c r="DV19" s="21"/>
      <c r="DW19" s="26">
        <f t="shared" si="15"/>
        <v>0</v>
      </c>
      <c r="DX19" s="26">
        <f t="shared" si="15"/>
        <v>0</v>
      </c>
      <c r="DY19" s="26">
        <f t="shared" si="16"/>
        <v>0</v>
      </c>
    </row>
    <row r="20" spans="1:129" ht="12.75" customHeight="1">
      <c r="A20" s="14">
        <v>9</v>
      </c>
      <c r="B20" s="14">
        <v>22</v>
      </c>
      <c r="C20" s="15" t="s">
        <v>47</v>
      </c>
      <c r="D20" s="21">
        <v>1174.5</v>
      </c>
      <c r="E20" s="55"/>
      <c r="F20" s="16">
        <f t="shared" si="0"/>
        <v>46154.5</v>
      </c>
      <c r="G20" s="16">
        <f t="shared" si="0"/>
        <v>15169.5</v>
      </c>
      <c r="H20" s="16">
        <f t="shared" si="0"/>
        <v>13699.108</v>
      </c>
      <c r="I20" s="16">
        <f t="shared" si="1"/>
        <v>90.306918487755041</v>
      </c>
      <c r="J20" s="16">
        <f t="shared" si="2"/>
        <v>-15511.5</v>
      </c>
      <c r="K20" s="16">
        <f t="shared" si="3"/>
        <v>-2662.7610000000004</v>
      </c>
      <c r="L20" s="21">
        <v>30643</v>
      </c>
      <c r="M20" s="21">
        <v>11036.347</v>
      </c>
      <c r="N20" s="18">
        <f t="shared" si="4"/>
        <v>7678</v>
      </c>
      <c r="O20" s="18">
        <f t="shared" si="5"/>
        <v>2460</v>
      </c>
      <c r="P20" s="18">
        <f t="shared" si="6"/>
        <v>1489.6079999999999</v>
      </c>
      <c r="Q20" s="18">
        <f t="shared" si="7"/>
        <v>60.553170731707318</v>
      </c>
      <c r="R20" s="19">
        <f t="shared" si="8"/>
        <v>3580</v>
      </c>
      <c r="S20" s="19">
        <f t="shared" si="8"/>
        <v>1496.7</v>
      </c>
      <c r="T20" s="19">
        <f t="shared" si="8"/>
        <v>894.23599999999999</v>
      </c>
      <c r="U20" s="20">
        <f t="shared" si="17"/>
        <v>59.747177123003937</v>
      </c>
      <c r="V20" s="40">
        <v>90.8</v>
      </c>
      <c r="W20" s="21">
        <v>10</v>
      </c>
      <c r="X20" s="42">
        <v>10.749000000000001</v>
      </c>
      <c r="Y20" s="22">
        <f t="shared" si="9"/>
        <v>107.49000000000001</v>
      </c>
      <c r="Z20" s="40">
        <v>2826</v>
      </c>
      <c r="AA20" s="25">
        <v>600</v>
      </c>
      <c r="AB20" s="42">
        <v>411.67200000000003</v>
      </c>
      <c r="AC20" s="22">
        <f t="shared" si="21"/>
        <v>68.612000000000009</v>
      </c>
      <c r="AD20" s="40">
        <v>3489.2</v>
      </c>
      <c r="AE20" s="25">
        <v>1486.7</v>
      </c>
      <c r="AF20" s="42">
        <v>883.48699999999997</v>
      </c>
      <c r="AG20" s="22">
        <f t="shared" si="10"/>
        <v>59.426044259097324</v>
      </c>
      <c r="AH20" s="40">
        <v>669</v>
      </c>
      <c r="AI20" s="25">
        <v>183.3</v>
      </c>
      <c r="AJ20" s="42">
        <v>60</v>
      </c>
      <c r="AK20" s="22">
        <f>AJ20*100/AI20</f>
        <v>32.733224222585925</v>
      </c>
      <c r="AL20" s="25"/>
      <c r="AM20" s="25"/>
      <c r="AN20" s="42"/>
      <c r="AO20" s="22"/>
      <c r="AP20" s="21"/>
      <c r="AQ20" s="21"/>
      <c r="AR20" s="21"/>
      <c r="AS20" s="21"/>
      <c r="AT20" s="21"/>
      <c r="AU20" s="21"/>
      <c r="AV20" s="49">
        <v>31295.3</v>
      </c>
      <c r="AW20" s="49">
        <v>10431.799999999999</v>
      </c>
      <c r="AX20" s="40">
        <f t="shared" si="18"/>
        <v>10431.799999999999</v>
      </c>
      <c r="AY20" s="21"/>
      <c r="AZ20" s="21"/>
      <c r="BA20" s="40"/>
      <c r="BB20" s="35">
        <v>1181.2</v>
      </c>
      <c r="BC20" s="21">
        <v>277.7</v>
      </c>
      <c r="BD20" s="23">
        <f t="shared" si="19"/>
        <v>277.7</v>
      </c>
      <c r="BE20" s="23"/>
      <c r="BF20" s="23"/>
      <c r="BG20" s="23"/>
      <c r="BH20" s="23"/>
      <c r="BI20" s="18">
        <f t="shared" si="11"/>
        <v>603</v>
      </c>
      <c r="BJ20" s="18">
        <f t="shared" si="11"/>
        <v>180</v>
      </c>
      <c r="BK20" s="18">
        <f t="shared" si="11"/>
        <v>123.7</v>
      </c>
      <c r="BL20" s="24">
        <f t="shared" si="20"/>
        <v>68.722222222222229</v>
      </c>
      <c r="BM20" s="40">
        <v>55</v>
      </c>
      <c r="BN20" s="25">
        <v>16.399999999999999</v>
      </c>
      <c r="BO20" s="42">
        <v>24.7</v>
      </c>
      <c r="BP20" s="40">
        <v>488</v>
      </c>
      <c r="BQ20" s="25">
        <v>143.6</v>
      </c>
      <c r="BR20" s="42">
        <v>30</v>
      </c>
      <c r="BS20" s="40"/>
      <c r="BT20" s="21"/>
      <c r="BU20" s="21"/>
      <c r="BV20" s="40">
        <v>60</v>
      </c>
      <c r="BW20" s="25">
        <v>20</v>
      </c>
      <c r="BX20" s="42">
        <v>69</v>
      </c>
      <c r="BY20" s="21"/>
      <c r="BZ20" s="21"/>
      <c r="CA20" s="21"/>
      <c r="CB20" s="21"/>
      <c r="CC20" s="21"/>
      <c r="CD20" s="42"/>
      <c r="CE20" s="25"/>
      <c r="CF20" s="25"/>
      <c r="CG20" s="37"/>
      <c r="CH20" s="40"/>
      <c r="CI20" s="25"/>
      <c r="CJ20" s="42"/>
      <c r="CK20" s="50"/>
      <c r="CL20" s="21"/>
      <c r="CM20" s="42"/>
      <c r="CN20" s="40"/>
      <c r="CO20" s="21"/>
      <c r="CP20" s="42"/>
      <c r="CQ20" s="40"/>
      <c r="CR20" s="25"/>
      <c r="CS20" s="42"/>
      <c r="CT20" s="40">
        <v>6000</v>
      </c>
      <c r="CU20" s="21">
        <v>2000</v>
      </c>
      <c r="CV20" s="42">
        <v>1500</v>
      </c>
      <c r="CW20" s="40"/>
      <c r="CX20" s="25"/>
      <c r="CY20" s="42"/>
      <c r="CZ20" s="21"/>
      <c r="DA20" s="16">
        <f t="shared" si="12"/>
        <v>46154.5</v>
      </c>
      <c r="DB20" s="16">
        <f t="shared" si="13"/>
        <v>15169.5</v>
      </c>
      <c r="DC20" s="16">
        <f t="shared" si="14"/>
        <v>13699.108</v>
      </c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40"/>
      <c r="DP20" s="21"/>
      <c r="DQ20" s="21"/>
      <c r="DR20" s="21"/>
      <c r="DS20" s="53"/>
      <c r="DT20" s="53"/>
      <c r="DU20" s="21"/>
      <c r="DV20" s="21"/>
      <c r="DW20" s="26">
        <f t="shared" si="15"/>
        <v>0</v>
      </c>
      <c r="DX20" s="26">
        <f t="shared" si="15"/>
        <v>0</v>
      </c>
      <c r="DY20" s="26">
        <f t="shared" si="16"/>
        <v>0</v>
      </c>
    </row>
    <row r="21" spans="1:129" ht="12.75" customHeight="1">
      <c r="A21" s="14">
        <v>10</v>
      </c>
      <c r="B21" s="14">
        <v>26</v>
      </c>
      <c r="C21" s="15" t="s">
        <v>48</v>
      </c>
      <c r="D21" s="21">
        <v>242.7</v>
      </c>
      <c r="E21" s="21"/>
      <c r="F21" s="16">
        <f t="shared" si="0"/>
        <v>7370.0000000000009</v>
      </c>
      <c r="G21" s="16">
        <f t="shared" si="0"/>
        <v>2710.1000000000004</v>
      </c>
      <c r="H21" s="16">
        <f t="shared" si="0"/>
        <v>2347.453</v>
      </c>
      <c r="I21" s="16">
        <f t="shared" si="1"/>
        <v>86.618685657355812</v>
      </c>
      <c r="J21" s="16">
        <f t="shared" si="2"/>
        <v>-1444.6000000000013</v>
      </c>
      <c r="K21" s="16">
        <f t="shared" si="3"/>
        <v>-57.940999999999804</v>
      </c>
      <c r="L21" s="21">
        <v>5925.4</v>
      </c>
      <c r="M21" s="21">
        <v>2289.5120000000002</v>
      </c>
      <c r="N21" s="18">
        <f t="shared" si="4"/>
        <v>3424.9</v>
      </c>
      <c r="O21" s="18">
        <f t="shared" si="5"/>
        <v>1403.3</v>
      </c>
      <c r="P21" s="18">
        <f t="shared" si="6"/>
        <v>1040.653</v>
      </c>
      <c r="Q21" s="18">
        <f t="shared" si="7"/>
        <v>74.157557186631522</v>
      </c>
      <c r="R21" s="19">
        <f t="shared" si="8"/>
        <v>1498.8</v>
      </c>
      <c r="S21" s="19">
        <f t="shared" si="8"/>
        <v>333.3</v>
      </c>
      <c r="T21" s="19">
        <f t="shared" si="8"/>
        <v>497.87</v>
      </c>
      <c r="U21" s="20">
        <f t="shared" si="17"/>
        <v>149.37593759375937</v>
      </c>
      <c r="V21" s="40">
        <v>375.7</v>
      </c>
      <c r="W21" s="21">
        <v>125.3</v>
      </c>
      <c r="X21" s="42">
        <v>284.07</v>
      </c>
      <c r="Y21" s="22">
        <f t="shared" si="9"/>
        <v>226.71189146049483</v>
      </c>
      <c r="Z21" s="40">
        <v>1334</v>
      </c>
      <c r="AA21" s="25">
        <v>810.7</v>
      </c>
      <c r="AB21" s="42">
        <v>343.08300000000003</v>
      </c>
      <c r="AC21" s="22">
        <f t="shared" si="21"/>
        <v>42.319353644998152</v>
      </c>
      <c r="AD21" s="37">
        <v>1123.0999999999999</v>
      </c>
      <c r="AE21" s="25">
        <v>208</v>
      </c>
      <c r="AF21" s="42">
        <v>213.8</v>
      </c>
      <c r="AG21" s="22">
        <f t="shared" si="10"/>
        <v>102.78846153846153</v>
      </c>
      <c r="AH21" s="40">
        <v>20</v>
      </c>
      <c r="AI21" s="25">
        <v>6.7</v>
      </c>
      <c r="AJ21" s="42">
        <v>5</v>
      </c>
      <c r="AK21" s="22">
        <f>AJ21*100/AI21</f>
        <v>74.626865671641795</v>
      </c>
      <c r="AL21" s="25"/>
      <c r="AM21" s="25"/>
      <c r="AN21" s="42"/>
      <c r="AO21" s="22"/>
      <c r="AP21" s="21"/>
      <c r="AQ21" s="21"/>
      <c r="AR21" s="21"/>
      <c r="AS21" s="21"/>
      <c r="AT21" s="21"/>
      <c r="AU21" s="21"/>
      <c r="AV21" s="49">
        <v>3730.4</v>
      </c>
      <c r="AW21" s="49">
        <v>1243.5</v>
      </c>
      <c r="AX21" s="40">
        <f t="shared" si="18"/>
        <v>1243.5</v>
      </c>
      <c r="AY21" s="21"/>
      <c r="AZ21" s="21"/>
      <c r="BA21" s="40"/>
      <c r="BB21" s="35">
        <v>214.7</v>
      </c>
      <c r="BC21" s="21">
        <v>63.3</v>
      </c>
      <c r="BD21" s="23">
        <f t="shared" si="19"/>
        <v>63.3</v>
      </c>
      <c r="BE21" s="23"/>
      <c r="BF21" s="23"/>
      <c r="BG21" s="23"/>
      <c r="BH21" s="23"/>
      <c r="BI21" s="18">
        <f t="shared" si="11"/>
        <v>552.1</v>
      </c>
      <c r="BJ21" s="18">
        <f t="shared" si="11"/>
        <v>243.3</v>
      </c>
      <c r="BK21" s="18">
        <f t="shared" si="11"/>
        <v>194.7</v>
      </c>
      <c r="BL21" s="24">
        <f t="shared" si="20"/>
        <v>80.024660912453754</v>
      </c>
      <c r="BM21" s="40">
        <v>552.1</v>
      </c>
      <c r="BN21" s="25">
        <v>243.3</v>
      </c>
      <c r="BO21" s="42">
        <v>194.7</v>
      </c>
      <c r="BP21" s="40"/>
      <c r="BQ21" s="56"/>
      <c r="BR21" s="42"/>
      <c r="BS21" s="40"/>
      <c r="BT21" s="21"/>
      <c r="BU21" s="21"/>
      <c r="BV21" s="40"/>
      <c r="BW21" s="25"/>
      <c r="BX21" s="42"/>
      <c r="BY21" s="21"/>
      <c r="BZ21" s="21"/>
      <c r="CA21" s="21"/>
      <c r="CB21" s="21"/>
      <c r="CC21" s="21"/>
      <c r="CD21" s="42"/>
      <c r="CE21" s="25"/>
      <c r="CF21" s="25"/>
      <c r="CG21" s="37"/>
      <c r="CH21" s="40">
        <v>20</v>
      </c>
      <c r="CI21" s="25">
        <v>9.3000000000000007</v>
      </c>
      <c r="CJ21" s="42">
        <v>0</v>
      </c>
      <c r="CK21" s="50"/>
      <c r="CL21" s="21"/>
      <c r="CM21" s="42"/>
      <c r="CN21" s="40"/>
      <c r="CO21" s="21"/>
      <c r="CP21" s="42"/>
      <c r="CQ21" s="40"/>
      <c r="CR21" s="25"/>
      <c r="CS21" s="42"/>
      <c r="CT21" s="40"/>
      <c r="CU21" s="21"/>
      <c r="CV21" s="42"/>
      <c r="CW21" s="40"/>
      <c r="CX21" s="25"/>
      <c r="CY21" s="42"/>
      <c r="CZ21" s="21"/>
      <c r="DA21" s="16">
        <f t="shared" si="12"/>
        <v>7370.0000000000009</v>
      </c>
      <c r="DB21" s="16">
        <f t="shared" si="13"/>
        <v>2710.1000000000004</v>
      </c>
      <c r="DC21" s="16">
        <f t="shared" si="14"/>
        <v>2347.453</v>
      </c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53"/>
      <c r="DT21" s="53"/>
      <c r="DU21" s="21"/>
      <c r="DV21" s="21"/>
      <c r="DW21" s="26">
        <f t="shared" si="15"/>
        <v>0</v>
      </c>
      <c r="DX21" s="26">
        <f t="shared" si="15"/>
        <v>0</v>
      </c>
      <c r="DY21" s="26">
        <f t="shared" si="16"/>
        <v>0</v>
      </c>
    </row>
    <row r="22" spans="1:129" ht="12.75" customHeight="1">
      <c r="A22" s="14">
        <v>11</v>
      </c>
      <c r="B22" s="14">
        <v>28</v>
      </c>
      <c r="C22" s="15" t="s">
        <v>49</v>
      </c>
      <c r="D22" s="21">
        <v>73.900000000000006</v>
      </c>
      <c r="E22" s="21"/>
      <c r="F22" s="16">
        <f t="shared" si="0"/>
        <v>11779</v>
      </c>
      <c r="G22" s="16">
        <f t="shared" si="0"/>
        <v>3914.7</v>
      </c>
      <c r="H22" s="16">
        <f t="shared" si="0"/>
        <v>4000.4609999999993</v>
      </c>
      <c r="I22" s="16">
        <f t="shared" si="1"/>
        <v>102.19074258563874</v>
      </c>
      <c r="J22" s="16">
        <f t="shared" si="2"/>
        <v>-1241.1000000000004</v>
      </c>
      <c r="K22" s="16">
        <f t="shared" si="3"/>
        <v>-11.643999999999323</v>
      </c>
      <c r="L22" s="21">
        <v>10537.9</v>
      </c>
      <c r="M22" s="21">
        <v>3988.817</v>
      </c>
      <c r="N22" s="18">
        <f t="shared" si="4"/>
        <v>4550</v>
      </c>
      <c r="O22" s="18">
        <f t="shared" si="5"/>
        <v>1533.3</v>
      </c>
      <c r="P22" s="18">
        <f t="shared" si="6"/>
        <v>1619.0609999999999</v>
      </c>
      <c r="Q22" s="18">
        <f t="shared" si="7"/>
        <v>105.59323028761494</v>
      </c>
      <c r="R22" s="19">
        <f t="shared" si="8"/>
        <v>500</v>
      </c>
      <c r="S22" s="19">
        <f t="shared" si="8"/>
        <v>133.30000000000001</v>
      </c>
      <c r="T22" s="19">
        <f t="shared" si="8"/>
        <v>143.44800000000001</v>
      </c>
      <c r="U22" s="20">
        <f t="shared" si="17"/>
        <v>107.61290322580646</v>
      </c>
      <c r="V22" s="40"/>
      <c r="W22" s="21"/>
      <c r="X22" s="42">
        <v>2.3479999999999999</v>
      </c>
      <c r="Y22" s="22"/>
      <c r="Z22" s="40">
        <v>3300</v>
      </c>
      <c r="AA22" s="25">
        <v>1100</v>
      </c>
      <c r="AB22" s="42">
        <v>1015.583</v>
      </c>
      <c r="AC22" s="22">
        <f t="shared" si="21"/>
        <v>92.325727272727278</v>
      </c>
      <c r="AD22" s="40">
        <v>500</v>
      </c>
      <c r="AE22" s="25">
        <v>133.30000000000001</v>
      </c>
      <c r="AF22" s="42">
        <v>141.1</v>
      </c>
      <c r="AG22" s="22">
        <f t="shared" si="10"/>
        <v>105.85146286571641</v>
      </c>
      <c r="AH22" s="40">
        <v>150</v>
      </c>
      <c r="AI22" s="25">
        <v>16.7</v>
      </c>
      <c r="AJ22" s="42">
        <v>0</v>
      </c>
      <c r="AK22" s="22">
        <f>AJ22*100/AI22</f>
        <v>0</v>
      </c>
      <c r="AL22" s="25"/>
      <c r="AM22" s="25"/>
      <c r="AN22" s="42"/>
      <c r="AO22" s="22"/>
      <c r="AP22" s="21"/>
      <c r="AQ22" s="21"/>
      <c r="AR22" s="21"/>
      <c r="AS22" s="21"/>
      <c r="AT22" s="21"/>
      <c r="AU22" s="21"/>
      <c r="AV22" s="49">
        <v>6887</v>
      </c>
      <c r="AW22" s="49">
        <v>2295.6999999999998</v>
      </c>
      <c r="AX22" s="40">
        <f t="shared" si="18"/>
        <v>2295.6999999999998</v>
      </c>
      <c r="AY22" s="21"/>
      <c r="AZ22" s="21"/>
      <c r="BA22" s="40"/>
      <c r="BB22" s="21">
        <v>342</v>
      </c>
      <c r="BC22" s="21">
        <v>85.7</v>
      </c>
      <c r="BD22" s="23">
        <f t="shared" si="19"/>
        <v>85.7</v>
      </c>
      <c r="BE22" s="23"/>
      <c r="BF22" s="23"/>
      <c r="BG22" s="23"/>
      <c r="BH22" s="23"/>
      <c r="BI22" s="18">
        <f t="shared" si="11"/>
        <v>600</v>
      </c>
      <c r="BJ22" s="18">
        <f t="shared" si="11"/>
        <v>283.3</v>
      </c>
      <c r="BK22" s="18">
        <f t="shared" si="11"/>
        <v>460.03</v>
      </c>
      <c r="BL22" s="24">
        <f t="shared" si="20"/>
        <v>162.38263325097068</v>
      </c>
      <c r="BM22" s="40">
        <v>600</v>
      </c>
      <c r="BN22" s="25">
        <v>283.3</v>
      </c>
      <c r="BO22" s="42">
        <v>460.03</v>
      </c>
      <c r="BP22" s="40"/>
      <c r="BQ22" s="25"/>
      <c r="BR22" s="42"/>
      <c r="BS22" s="40"/>
      <c r="BT22" s="21"/>
      <c r="BU22" s="21"/>
      <c r="BV22" s="40"/>
      <c r="BW22" s="25"/>
      <c r="BX22" s="42"/>
      <c r="BY22" s="21"/>
      <c r="BZ22" s="21"/>
      <c r="CA22" s="21"/>
      <c r="CB22" s="21"/>
      <c r="CC22" s="21"/>
      <c r="CD22" s="42"/>
      <c r="CE22" s="25"/>
      <c r="CF22" s="25"/>
      <c r="CG22" s="37"/>
      <c r="CH22" s="40"/>
      <c r="CI22" s="25"/>
      <c r="CJ22" s="42"/>
      <c r="CK22" s="50"/>
      <c r="CL22" s="21"/>
      <c r="CM22" s="42"/>
      <c r="CN22" s="40"/>
      <c r="CO22" s="21"/>
      <c r="CP22" s="42"/>
      <c r="CQ22" s="40"/>
      <c r="CR22" s="25"/>
      <c r="CS22" s="42"/>
      <c r="CT22" s="40"/>
      <c r="CU22" s="21"/>
      <c r="CV22" s="42"/>
      <c r="CW22" s="40"/>
      <c r="CX22" s="25"/>
      <c r="CY22" s="42"/>
      <c r="CZ22" s="21"/>
      <c r="DA22" s="16">
        <f t="shared" si="12"/>
        <v>11779</v>
      </c>
      <c r="DB22" s="16">
        <f t="shared" si="13"/>
        <v>3914.7</v>
      </c>
      <c r="DC22" s="16">
        <f t="shared" si="14"/>
        <v>4000.4609999999993</v>
      </c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53"/>
      <c r="DT22" s="53"/>
      <c r="DU22" s="21"/>
      <c r="DV22" s="21"/>
      <c r="DW22" s="26">
        <f t="shared" si="15"/>
        <v>0</v>
      </c>
      <c r="DX22" s="26">
        <f t="shared" si="15"/>
        <v>0</v>
      </c>
      <c r="DY22" s="26">
        <f t="shared" si="16"/>
        <v>0</v>
      </c>
    </row>
    <row r="23" spans="1:129" ht="12.75" customHeight="1">
      <c r="A23" s="14">
        <v>12</v>
      </c>
      <c r="B23" s="14">
        <v>33</v>
      </c>
      <c r="C23" s="15" t="s">
        <v>50</v>
      </c>
      <c r="D23" s="21">
        <v>10.1</v>
      </c>
      <c r="E23" s="21"/>
      <c r="F23" s="16">
        <f t="shared" si="0"/>
        <v>7227.2999999999993</v>
      </c>
      <c r="G23" s="16">
        <f t="shared" si="0"/>
        <v>2126.3000000000002</v>
      </c>
      <c r="H23" s="16">
        <f t="shared" si="0"/>
        <v>2360.8319999999999</v>
      </c>
      <c r="I23" s="16">
        <f t="shared" si="1"/>
        <v>111.03005220335793</v>
      </c>
      <c r="J23" s="16">
        <f t="shared" si="2"/>
        <v>-1485.3999999999996</v>
      </c>
      <c r="K23" s="16">
        <f t="shared" si="3"/>
        <v>-184.2170000000001</v>
      </c>
      <c r="L23" s="21">
        <v>5741.9</v>
      </c>
      <c r="M23" s="21">
        <v>2176.6149999999998</v>
      </c>
      <c r="N23" s="18">
        <f t="shared" si="4"/>
        <v>926.4</v>
      </c>
      <c r="O23" s="18">
        <f t="shared" si="5"/>
        <v>145.1</v>
      </c>
      <c r="P23" s="18">
        <f t="shared" si="6"/>
        <v>379.63200000000001</v>
      </c>
      <c r="Q23" s="18">
        <f t="shared" si="7"/>
        <v>261.63473466574777</v>
      </c>
      <c r="R23" s="19">
        <f t="shared" si="8"/>
        <v>330</v>
      </c>
      <c r="S23" s="19">
        <f t="shared" si="8"/>
        <v>53.3</v>
      </c>
      <c r="T23" s="19">
        <f t="shared" si="8"/>
        <v>114.617</v>
      </c>
      <c r="U23" s="20">
        <f t="shared" si="17"/>
        <v>215.04127579737337</v>
      </c>
      <c r="V23" s="40"/>
      <c r="W23" s="21"/>
      <c r="X23" s="42"/>
      <c r="Y23" s="22"/>
      <c r="Z23" s="40">
        <v>596.4</v>
      </c>
      <c r="AA23" s="25">
        <v>91.8</v>
      </c>
      <c r="AB23" s="42">
        <v>235.01499999999999</v>
      </c>
      <c r="AC23" s="22">
        <f t="shared" si="21"/>
        <v>256.00762527233115</v>
      </c>
      <c r="AD23" s="40">
        <v>330</v>
      </c>
      <c r="AE23" s="25">
        <v>53.3</v>
      </c>
      <c r="AF23" s="42">
        <v>114.617</v>
      </c>
      <c r="AG23" s="22">
        <f t="shared" si="10"/>
        <v>215.04127579737337</v>
      </c>
      <c r="AH23" s="40"/>
      <c r="AI23" s="25"/>
      <c r="AJ23" s="42"/>
      <c r="AK23" s="22"/>
      <c r="AL23" s="25"/>
      <c r="AM23" s="25"/>
      <c r="AN23" s="42"/>
      <c r="AO23" s="22"/>
      <c r="AP23" s="21"/>
      <c r="AQ23" s="21"/>
      <c r="AR23" s="21"/>
      <c r="AS23" s="21"/>
      <c r="AT23" s="21"/>
      <c r="AU23" s="21"/>
      <c r="AV23" s="54">
        <v>5103.7</v>
      </c>
      <c r="AW23" s="54">
        <v>1701.2</v>
      </c>
      <c r="AX23" s="40">
        <f t="shared" si="18"/>
        <v>1701.2</v>
      </c>
      <c r="AY23" s="21"/>
      <c r="AZ23" s="21"/>
      <c r="BA23" s="40"/>
      <c r="BB23" s="21">
        <v>1197.2</v>
      </c>
      <c r="BC23" s="21">
        <v>280</v>
      </c>
      <c r="BD23" s="23">
        <f t="shared" si="19"/>
        <v>280</v>
      </c>
      <c r="BE23" s="23"/>
      <c r="BF23" s="23"/>
      <c r="BG23" s="23"/>
      <c r="BH23" s="23"/>
      <c r="BI23" s="18">
        <f t="shared" si="11"/>
        <v>0</v>
      </c>
      <c r="BJ23" s="18">
        <f t="shared" si="11"/>
        <v>0</v>
      </c>
      <c r="BK23" s="18">
        <f t="shared" si="11"/>
        <v>30</v>
      </c>
      <c r="BL23" s="24" t="e">
        <f t="shared" si="20"/>
        <v>#DIV/0!</v>
      </c>
      <c r="BM23" s="40"/>
      <c r="BN23" s="25"/>
      <c r="BO23" s="42">
        <v>30</v>
      </c>
      <c r="BP23" s="40"/>
      <c r="BQ23" s="25"/>
      <c r="BR23" s="42"/>
      <c r="BS23" s="40"/>
      <c r="BT23" s="21"/>
      <c r="BU23" s="21"/>
      <c r="BV23" s="40"/>
      <c r="BW23" s="25"/>
      <c r="BX23" s="42"/>
      <c r="BY23" s="21"/>
      <c r="BZ23" s="21"/>
      <c r="CA23" s="21"/>
      <c r="CB23" s="21"/>
      <c r="CC23" s="21"/>
      <c r="CD23" s="42"/>
      <c r="CE23" s="25"/>
      <c r="CF23" s="25"/>
      <c r="CG23" s="37"/>
      <c r="CH23" s="40"/>
      <c r="CI23" s="25"/>
      <c r="CJ23" s="42"/>
      <c r="CK23" s="50"/>
      <c r="CL23" s="21"/>
      <c r="CM23" s="42"/>
      <c r="CN23" s="40"/>
      <c r="CO23" s="21"/>
      <c r="CP23" s="42"/>
      <c r="CQ23" s="40"/>
      <c r="CR23" s="25"/>
      <c r="CS23" s="42"/>
      <c r="CT23" s="40"/>
      <c r="CU23" s="21"/>
      <c r="CV23" s="42"/>
      <c r="CW23" s="40"/>
      <c r="CX23" s="25"/>
      <c r="CY23" s="42"/>
      <c r="CZ23" s="21"/>
      <c r="DA23" s="16">
        <f t="shared" si="12"/>
        <v>7227.2999999999993</v>
      </c>
      <c r="DB23" s="16">
        <f t="shared" si="13"/>
        <v>2126.3000000000002</v>
      </c>
      <c r="DC23" s="16">
        <f t="shared" si="14"/>
        <v>2360.8319999999999</v>
      </c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53"/>
      <c r="DT23" s="53"/>
      <c r="DU23" s="21"/>
      <c r="DV23" s="21"/>
      <c r="DW23" s="26">
        <f t="shared" si="15"/>
        <v>0</v>
      </c>
      <c r="DX23" s="26">
        <f t="shared" si="15"/>
        <v>0</v>
      </c>
      <c r="DY23" s="26">
        <f t="shared" si="16"/>
        <v>0</v>
      </c>
    </row>
    <row r="24" spans="1:129" ht="12.75" customHeight="1">
      <c r="A24" s="14">
        <v>13</v>
      </c>
      <c r="B24" s="14">
        <v>34</v>
      </c>
      <c r="C24" s="15" t="s">
        <v>51</v>
      </c>
      <c r="D24" s="21">
        <v>82.1</v>
      </c>
      <c r="E24" s="21"/>
      <c r="F24" s="16">
        <f t="shared" si="0"/>
        <v>14320.7</v>
      </c>
      <c r="G24" s="16">
        <f t="shared" si="0"/>
        <v>4512.2</v>
      </c>
      <c r="H24" s="16">
        <f t="shared" si="0"/>
        <v>4262.4629999999997</v>
      </c>
      <c r="I24" s="16">
        <f t="shared" si="1"/>
        <v>94.465294091573952</v>
      </c>
      <c r="J24" s="16">
        <f t="shared" si="2"/>
        <v>-14320.7</v>
      </c>
      <c r="K24" s="16">
        <f t="shared" si="3"/>
        <v>-437.49799999999959</v>
      </c>
      <c r="L24" s="21">
        <v>0</v>
      </c>
      <c r="M24" s="21">
        <v>3824.9650000000001</v>
      </c>
      <c r="N24" s="18">
        <f t="shared" si="4"/>
        <v>2582.6</v>
      </c>
      <c r="O24" s="18">
        <f t="shared" si="5"/>
        <v>660.90000000000009</v>
      </c>
      <c r="P24" s="18">
        <f t="shared" si="6"/>
        <v>411.16299999999995</v>
      </c>
      <c r="Q24" s="18">
        <f t="shared" si="7"/>
        <v>62.212588893932498</v>
      </c>
      <c r="R24" s="19">
        <f t="shared" si="8"/>
        <v>628.09999999999991</v>
      </c>
      <c r="S24" s="19">
        <f t="shared" si="8"/>
        <v>209.4</v>
      </c>
      <c r="T24" s="19">
        <f t="shared" si="8"/>
        <v>96.332999999999998</v>
      </c>
      <c r="U24" s="20">
        <f t="shared" si="17"/>
        <v>46.004297994269336</v>
      </c>
      <c r="V24" s="40">
        <v>15.3</v>
      </c>
      <c r="W24" s="21">
        <v>5.0999999999999996</v>
      </c>
      <c r="X24" s="42">
        <v>5.2329999999999997</v>
      </c>
      <c r="Y24" s="22">
        <f t="shared" si="9"/>
        <v>102.6078431372549</v>
      </c>
      <c r="Z24" s="40">
        <v>1418.5</v>
      </c>
      <c r="AA24" s="25">
        <v>272.8</v>
      </c>
      <c r="AB24" s="42">
        <v>195.13</v>
      </c>
      <c r="AC24" s="22">
        <f t="shared" si="21"/>
        <v>71.528592375366571</v>
      </c>
      <c r="AD24" s="40">
        <v>612.79999999999995</v>
      </c>
      <c r="AE24" s="25">
        <v>204.3</v>
      </c>
      <c r="AF24" s="42">
        <v>91.1</v>
      </c>
      <c r="AG24" s="22">
        <f t="shared" si="10"/>
        <v>44.591287322564853</v>
      </c>
      <c r="AH24" s="40">
        <v>116</v>
      </c>
      <c r="AI24" s="25">
        <v>38.700000000000003</v>
      </c>
      <c r="AJ24" s="42">
        <v>0</v>
      </c>
      <c r="AK24" s="22">
        <f>AJ24*100/AI24</f>
        <v>0</v>
      </c>
      <c r="AL24" s="25"/>
      <c r="AM24" s="25"/>
      <c r="AN24" s="42"/>
      <c r="AO24" s="22"/>
      <c r="AP24" s="21"/>
      <c r="AQ24" s="21"/>
      <c r="AR24" s="21"/>
      <c r="AS24" s="21"/>
      <c r="AT24" s="21"/>
      <c r="AU24" s="21"/>
      <c r="AV24" s="54">
        <v>11031</v>
      </c>
      <c r="AW24" s="54">
        <v>3677</v>
      </c>
      <c r="AX24" s="40">
        <f t="shared" si="18"/>
        <v>3677</v>
      </c>
      <c r="AY24" s="21"/>
      <c r="AZ24" s="21"/>
      <c r="BA24" s="40"/>
      <c r="BB24" s="21">
        <v>707.1</v>
      </c>
      <c r="BC24" s="21">
        <v>174.3</v>
      </c>
      <c r="BD24" s="23">
        <f t="shared" si="19"/>
        <v>174.3</v>
      </c>
      <c r="BE24" s="23"/>
      <c r="BF24" s="23"/>
      <c r="BG24" s="23"/>
      <c r="BH24" s="23"/>
      <c r="BI24" s="18">
        <f t="shared" si="11"/>
        <v>400</v>
      </c>
      <c r="BJ24" s="18">
        <f t="shared" si="11"/>
        <v>133.30000000000001</v>
      </c>
      <c r="BK24" s="18">
        <f t="shared" si="11"/>
        <v>107.7</v>
      </c>
      <c r="BL24" s="24">
        <f t="shared" si="20"/>
        <v>80.795198799699918</v>
      </c>
      <c r="BM24" s="40">
        <v>400</v>
      </c>
      <c r="BN24" s="25">
        <v>133.30000000000001</v>
      </c>
      <c r="BO24" s="42">
        <v>107.7</v>
      </c>
      <c r="BP24" s="40"/>
      <c r="BQ24" s="25"/>
      <c r="BR24" s="42"/>
      <c r="BS24" s="40"/>
      <c r="BT24" s="21"/>
      <c r="BU24" s="21"/>
      <c r="BV24" s="40"/>
      <c r="BW24" s="25"/>
      <c r="BX24" s="42"/>
      <c r="BY24" s="21"/>
      <c r="BZ24" s="21"/>
      <c r="CA24" s="21"/>
      <c r="CB24" s="21"/>
      <c r="CC24" s="21"/>
      <c r="CD24" s="42"/>
      <c r="CE24" s="25"/>
      <c r="CF24" s="25"/>
      <c r="CG24" s="37"/>
      <c r="CH24" s="40">
        <v>20</v>
      </c>
      <c r="CI24" s="25">
        <v>6.7</v>
      </c>
      <c r="CJ24" s="42">
        <v>12</v>
      </c>
      <c r="CK24" s="50"/>
      <c r="CL24" s="21"/>
      <c r="CM24" s="42"/>
      <c r="CN24" s="40"/>
      <c r="CO24" s="21"/>
      <c r="CP24" s="42"/>
      <c r="CQ24" s="40"/>
      <c r="CR24" s="25"/>
      <c r="CS24" s="42"/>
      <c r="CT24" s="40"/>
      <c r="CU24" s="21"/>
      <c r="CV24" s="42"/>
      <c r="CW24" s="40"/>
      <c r="CX24" s="25"/>
      <c r="CY24" s="42"/>
      <c r="CZ24" s="21"/>
      <c r="DA24" s="16">
        <f t="shared" si="12"/>
        <v>14320.7</v>
      </c>
      <c r="DB24" s="16">
        <f t="shared" si="13"/>
        <v>4512.2</v>
      </c>
      <c r="DC24" s="16">
        <f t="shared" si="14"/>
        <v>4262.4629999999997</v>
      </c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53"/>
      <c r="DT24" s="53"/>
      <c r="DU24" s="21"/>
      <c r="DV24" s="21"/>
      <c r="DW24" s="26">
        <f t="shared" si="15"/>
        <v>0</v>
      </c>
      <c r="DX24" s="26">
        <f t="shared" si="15"/>
        <v>0</v>
      </c>
      <c r="DY24" s="26">
        <f t="shared" si="16"/>
        <v>0</v>
      </c>
    </row>
    <row r="25" spans="1:129" ht="12.75" customHeight="1">
      <c r="A25" s="14">
        <v>14</v>
      </c>
      <c r="B25" s="14">
        <v>35</v>
      </c>
      <c r="C25" s="15" t="s">
        <v>52</v>
      </c>
      <c r="D25" s="21">
        <v>555.9</v>
      </c>
      <c r="E25" s="21"/>
      <c r="F25" s="16">
        <f t="shared" si="0"/>
        <v>37324.499999999993</v>
      </c>
      <c r="G25" s="16">
        <f t="shared" si="0"/>
        <v>11720</v>
      </c>
      <c r="H25" s="16">
        <f t="shared" si="0"/>
        <v>10904.275</v>
      </c>
      <c r="I25" s="16">
        <f t="shared" si="1"/>
        <v>93.039889078498291</v>
      </c>
      <c r="J25" s="16">
        <f t="shared" si="2"/>
        <v>-10815.499999999993</v>
      </c>
      <c r="K25" s="16">
        <f t="shared" si="3"/>
        <v>-1470.9329999999991</v>
      </c>
      <c r="L25" s="21">
        <v>26509</v>
      </c>
      <c r="M25" s="21">
        <v>9433.3420000000006</v>
      </c>
      <c r="N25" s="18">
        <f t="shared" si="4"/>
        <v>6671.3</v>
      </c>
      <c r="O25" s="18">
        <f t="shared" si="5"/>
        <v>1703.4999999999998</v>
      </c>
      <c r="P25" s="18">
        <f t="shared" si="6"/>
        <v>887.77499999999998</v>
      </c>
      <c r="Q25" s="18">
        <f t="shared" si="7"/>
        <v>52.114763721749348</v>
      </c>
      <c r="R25" s="19">
        <f t="shared" si="8"/>
        <v>2423.9</v>
      </c>
      <c r="S25" s="19">
        <f t="shared" si="8"/>
        <v>807.9</v>
      </c>
      <c r="T25" s="19">
        <f t="shared" si="8"/>
        <v>614.27300000000002</v>
      </c>
      <c r="U25" s="20">
        <f t="shared" si="17"/>
        <v>76.033296200024765</v>
      </c>
      <c r="V25" s="40"/>
      <c r="W25" s="21"/>
      <c r="X25" s="42">
        <v>0.126</v>
      </c>
      <c r="Y25" s="22"/>
      <c r="Z25" s="40">
        <v>2681.7</v>
      </c>
      <c r="AA25" s="25">
        <v>366.7</v>
      </c>
      <c r="AB25" s="42">
        <v>167.452</v>
      </c>
      <c r="AC25" s="22">
        <f t="shared" si="21"/>
        <v>45.664575947641126</v>
      </c>
      <c r="AD25" s="40">
        <v>2423.9</v>
      </c>
      <c r="AE25" s="25">
        <v>807.9</v>
      </c>
      <c r="AF25" s="42">
        <v>614.14700000000005</v>
      </c>
      <c r="AG25" s="22">
        <f t="shared" si="10"/>
        <v>76.017700210422092</v>
      </c>
      <c r="AH25" s="40">
        <v>40</v>
      </c>
      <c r="AI25" s="25">
        <v>13.3</v>
      </c>
      <c r="AJ25" s="42">
        <v>0</v>
      </c>
      <c r="AK25" s="22">
        <f>AJ25*100/AI25</f>
        <v>0</v>
      </c>
      <c r="AL25" s="25"/>
      <c r="AM25" s="25"/>
      <c r="AN25" s="42"/>
      <c r="AO25" s="22"/>
      <c r="AP25" s="21"/>
      <c r="AQ25" s="21"/>
      <c r="AR25" s="21"/>
      <c r="AS25" s="21"/>
      <c r="AT25" s="21"/>
      <c r="AU25" s="21"/>
      <c r="AV25" s="54">
        <v>28612.6</v>
      </c>
      <c r="AW25" s="54">
        <v>9537.5</v>
      </c>
      <c r="AX25" s="40">
        <f t="shared" si="18"/>
        <v>9537.5</v>
      </c>
      <c r="AY25" s="21"/>
      <c r="AZ25" s="21"/>
      <c r="BA25" s="40"/>
      <c r="BB25" s="35">
        <v>2040.6</v>
      </c>
      <c r="BC25" s="21">
        <v>479</v>
      </c>
      <c r="BD25" s="23">
        <f t="shared" si="19"/>
        <v>479</v>
      </c>
      <c r="BE25" s="23"/>
      <c r="BF25" s="23"/>
      <c r="BG25" s="23"/>
      <c r="BH25" s="23"/>
      <c r="BI25" s="18">
        <f t="shared" si="11"/>
        <v>1525.7</v>
      </c>
      <c r="BJ25" s="18">
        <f t="shared" si="11"/>
        <v>515.6</v>
      </c>
      <c r="BK25" s="18">
        <f t="shared" si="11"/>
        <v>106.05</v>
      </c>
      <c r="BL25" s="24">
        <f t="shared" si="20"/>
        <v>20.568269976726143</v>
      </c>
      <c r="BM25" s="40">
        <v>1403.5</v>
      </c>
      <c r="BN25" s="25">
        <v>474.9</v>
      </c>
      <c r="BO25" s="42">
        <v>106.05</v>
      </c>
      <c r="BP25" s="40"/>
      <c r="BQ25" s="25"/>
      <c r="BR25" s="42"/>
      <c r="BS25" s="40"/>
      <c r="BT25" s="21"/>
      <c r="BU25" s="21"/>
      <c r="BV25" s="40">
        <v>122.2</v>
      </c>
      <c r="BW25" s="25">
        <v>40.700000000000003</v>
      </c>
      <c r="BX25" s="42">
        <v>0</v>
      </c>
      <c r="BY25" s="21"/>
      <c r="BZ25" s="21"/>
      <c r="CA25" s="21"/>
      <c r="CB25" s="21"/>
      <c r="CC25" s="21"/>
      <c r="CD25" s="42"/>
      <c r="CE25" s="25"/>
      <c r="CF25" s="25"/>
      <c r="CG25" s="37"/>
      <c r="CH25" s="40"/>
      <c r="CI25" s="25"/>
      <c r="CJ25" s="42"/>
      <c r="CK25" s="50"/>
      <c r="CL25" s="21"/>
      <c r="CM25" s="42"/>
      <c r="CN25" s="40"/>
      <c r="CO25" s="21"/>
      <c r="CP25" s="42"/>
      <c r="CQ25" s="40"/>
      <c r="CR25" s="25"/>
      <c r="CS25" s="42"/>
      <c r="CT25" s="40"/>
      <c r="CU25" s="21"/>
      <c r="CV25" s="42"/>
      <c r="CW25" s="40"/>
      <c r="CX25" s="25"/>
      <c r="CY25" s="42"/>
      <c r="CZ25" s="21"/>
      <c r="DA25" s="16">
        <f t="shared" si="12"/>
        <v>37324.499999999993</v>
      </c>
      <c r="DB25" s="16">
        <f t="shared" si="13"/>
        <v>11720</v>
      </c>
      <c r="DC25" s="16">
        <f t="shared" si="14"/>
        <v>10904.275</v>
      </c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53"/>
      <c r="DT25" s="53"/>
      <c r="DU25" s="21"/>
      <c r="DV25" s="21"/>
      <c r="DW25" s="26">
        <f t="shared" si="15"/>
        <v>0</v>
      </c>
      <c r="DX25" s="26">
        <f t="shared" si="15"/>
        <v>0</v>
      </c>
      <c r="DY25" s="26">
        <f t="shared" si="16"/>
        <v>0</v>
      </c>
    </row>
    <row r="26" spans="1:129" ht="12.75" customHeight="1">
      <c r="A26" s="14">
        <v>15</v>
      </c>
      <c r="B26" s="14">
        <v>37</v>
      </c>
      <c r="C26" s="15" t="s">
        <v>107</v>
      </c>
      <c r="D26" s="21">
        <v>2455.5</v>
      </c>
      <c r="E26" s="21"/>
      <c r="F26" s="16">
        <f t="shared" si="0"/>
        <v>12361.800000000001</v>
      </c>
      <c r="G26" s="16">
        <f t="shared" si="0"/>
        <v>3444.8</v>
      </c>
      <c r="H26" s="16">
        <f t="shared" si="0"/>
        <v>3216.1010000000001</v>
      </c>
      <c r="I26" s="16">
        <f t="shared" si="1"/>
        <v>93.361036925220617</v>
      </c>
      <c r="J26" s="16">
        <f t="shared" si="2"/>
        <v>1745.8999999999996</v>
      </c>
      <c r="K26" s="16">
        <f t="shared" si="3"/>
        <v>849.08999999999969</v>
      </c>
      <c r="L26" s="21">
        <v>14107.7</v>
      </c>
      <c r="M26" s="21">
        <v>4065.1909999999998</v>
      </c>
      <c r="N26" s="18">
        <f t="shared" si="4"/>
        <v>2633.6</v>
      </c>
      <c r="O26" s="18">
        <f t="shared" si="5"/>
        <v>363.4</v>
      </c>
      <c r="P26" s="18">
        <f t="shared" si="6"/>
        <v>134.70099999999999</v>
      </c>
      <c r="Q26" s="18">
        <f t="shared" si="7"/>
        <v>37.06686846450193</v>
      </c>
      <c r="R26" s="19">
        <f t="shared" si="8"/>
        <v>736.1</v>
      </c>
      <c r="S26" s="19">
        <f t="shared" si="8"/>
        <v>113.39999999999999</v>
      </c>
      <c r="T26" s="19">
        <f t="shared" si="8"/>
        <v>88.629000000000005</v>
      </c>
      <c r="U26" s="20">
        <f t="shared" si="17"/>
        <v>78.156084656084673</v>
      </c>
      <c r="V26" s="40">
        <v>1.6</v>
      </c>
      <c r="W26" s="21">
        <v>0.1</v>
      </c>
      <c r="X26" s="42">
        <v>0.129</v>
      </c>
      <c r="Y26" s="22">
        <f t="shared" si="9"/>
        <v>129</v>
      </c>
      <c r="Z26" s="40">
        <v>1619.5</v>
      </c>
      <c r="AA26" s="25">
        <v>250</v>
      </c>
      <c r="AB26" s="42">
        <v>6.0720000000000001</v>
      </c>
      <c r="AC26" s="22">
        <f t="shared" si="21"/>
        <v>2.4288000000000003</v>
      </c>
      <c r="AD26" s="40">
        <v>734.5</v>
      </c>
      <c r="AE26" s="25">
        <v>113.3</v>
      </c>
      <c r="AF26" s="42">
        <v>88.5</v>
      </c>
      <c r="AG26" s="22">
        <f t="shared" si="10"/>
        <v>78.111209179170345</v>
      </c>
      <c r="AH26" s="40">
        <v>18</v>
      </c>
      <c r="AI26" s="25">
        <v>0</v>
      </c>
      <c r="AJ26" s="42">
        <v>0</v>
      </c>
      <c r="AK26" s="22">
        <v>0</v>
      </c>
      <c r="AL26" s="25"/>
      <c r="AM26" s="25"/>
      <c r="AN26" s="42"/>
      <c r="AO26" s="22"/>
      <c r="AP26" s="21"/>
      <c r="AQ26" s="21"/>
      <c r="AR26" s="21"/>
      <c r="AS26" s="21"/>
      <c r="AT26" s="21"/>
      <c r="AU26" s="21"/>
      <c r="AV26" s="54">
        <v>8088.1</v>
      </c>
      <c r="AW26" s="54">
        <v>2696</v>
      </c>
      <c r="AX26" s="40">
        <f t="shared" si="18"/>
        <v>2696</v>
      </c>
      <c r="AY26" s="21"/>
      <c r="AZ26" s="21"/>
      <c r="BA26" s="40"/>
      <c r="BB26" s="21">
        <v>1640.1</v>
      </c>
      <c r="BC26" s="21">
        <v>385.4</v>
      </c>
      <c r="BD26" s="23">
        <f t="shared" si="19"/>
        <v>385.4</v>
      </c>
      <c r="BE26" s="23"/>
      <c r="BF26" s="23"/>
      <c r="BG26" s="23"/>
      <c r="BH26" s="23"/>
      <c r="BI26" s="18">
        <f t="shared" si="11"/>
        <v>260</v>
      </c>
      <c r="BJ26" s="18">
        <f t="shared" si="11"/>
        <v>0</v>
      </c>
      <c r="BK26" s="18">
        <f t="shared" si="11"/>
        <v>0</v>
      </c>
      <c r="BL26" s="24" t="e">
        <f t="shared" si="20"/>
        <v>#DIV/0!</v>
      </c>
      <c r="BM26" s="40">
        <v>260</v>
      </c>
      <c r="BN26" s="25">
        <v>0</v>
      </c>
      <c r="BO26" s="42">
        <v>0</v>
      </c>
      <c r="BP26" s="40"/>
      <c r="BQ26" s="25"/>
      <c r="BR26" s="42"/>
      <c r="BS26" s="40"/>
      <c r="BT26" s="21"/>
      <c r="BU26" s="21"/>
      <c r="BV26" s="40"/>
      <c r="BW26" s="25"/>
      <c r="BX26" s="42"/>
      <c r="BY26" s="21"/>
      <c r="BZ26" s="21"/>
      <c r="CA26" s="21"/>
      <c r="CB26" s="21"/>
      <c r="CC26" s="21"/>
      <c r="CD26" s="42"/>
      <c r="CE26" s="25"/>
      <c r="CF26" s="25"/>
      <c r="CG26" s="37"/>
      <c r="CH26" s="40"/>
      <c r="CI26" s="25"/>
      <c r="CJ26" s="42"/>
      <c r="CK26" s="50"/>
      <c r="CL26" s="21"/>
      <c r="CM26" s="42"/>
      <c r="CN26" s="40"/>
      <c r="CO26" s="21"/>
      <c r="CP26" s="42"/>
      <c r="CQ26" s="40"/>
      <c r="CR26" s="25"/>
      <c r="CS26" s="42"/>
      <c r="CT26" s="40"/>
      <c r="CU26" s="21"/>
      <c r="CV26" s="42"/>
      <c r="CW26" s="40"/>
      <c r="CX26" s="25"/>
      <c r="CY26" s="42">
        <v>40</v>
      </c>
      <c r="CZ26" s="21"/>
      <c r="DA26" s="16">
        <f t="shared" si="12"/>
        <v>12361.800000000001</v>
      </c>
      <c r="DB26" s="16">
        <f t="shared" si="13"/>
        <v>3444.8</v>
      </c>
      <c r="DC26" s="16">
        <f t="shared" si="14"/>
        <v>3216.1010000000001</v>
      </c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53"/>
      <c r="DT26" s="53"/>
      <c r="DU26" s="21"/>
      <c r="DV26" s="21"/>
      <c r="DW26" s="26">
        <f t="shared" si="15"/>
        <v>0</v>
      </c>
      <c r="DX26" s="26">
        <f t="shared" si="15"/>
        <v>0</v>
      </c>
      <c r="DY26" s="26">
        <f t="shared" si="16"/>
        <v>0</v>
      </c>
    </row>
    <row r="27" spans="1:129" ht="12.75" customHeight="1">
      <c r="A27" s="14">
        <v>16</v>
      </c>
      <c r="B27" s="14">
        <v>39</v>
      </c>
      <c r="C27" s="15" t="s">
        <v>53</v>
      </c>
      <c r="D27" s="21">
        <v>8724.4</v>
      </c>
      <c r="E27" s="21"/>
      <c r="F27" s="16">
        <f t="shared" si="0"/>
        <v>7211.2000000000007</v>
      </c>
      <c r="G27" s="16">
        <f t="shared" si="0"/>
        <v>2273.9</v>
      </c>
      <c r="H27" s="16">
        <f t="shared" si="0"/>
        <v>2174.0149999999999</v>
      </c>
      <c r="I27" s="16">
        <f t="shared" si="1"/>
        <v>95.607326619464345</v>
      </c>
      <c r="J27" s="16">
        <f t="shared" si="2"/>
        <v>-2013.9000000000005</v>
      </c>
      <c r="K27" s="16">
        <f t="shared" si="3"/>
        <v>2023.4190000000003</v>
      </c>
      <c r="L27" s="21">
        <v>5197.3</v>
      </c>
      <c r="M27" s="21">
        <v>4197.4340000000002</v>
      </c>
      <c r="N27" s="18">
        <f t="shared" si="4"/>
        <v>716</v>
      </c>
      <c r="O27" s="18">
        <f t="shared" si="5"/>
        <v>223.4</v>
      </c>
      <c r="P27" s="18">
        <f t="shared" si="6"/>
        <v>123.515</v>
      </c>
      <c r="Q27" s="18">
        <f t="shared" si="7"/>
        <v>55.28871978513876</v>
      </c>
      <c r="R27" s="19">
        <f t="shared" si="8"/>
        <v>399</v>
      </c>
      <c r="S27" s="19">
        <f t="shared" si="8"/>
        <v>116.7</v>
      </c>
      <c r="T27" s="19">
        <f t="shared" si="8"/>
        <v>123.5</v>
      </c>
      <c r="U27" s="20">
        <f t="shared" si="17"/>
        <v>105.82690659811482</v>
      </c>
      <c r="V27" s="40"/>
      <c r="W27" s="21"/>
      <c r="X27" s="42"/>
      <c r="Y27" s="22"/>
      <c r="Z27" s="40">
        <v>317</v>
      </c>
      <c r="AA27" s="25">
        <v>106.7</v>
      </c>
      <c r="AB27" s="42">
        <v>1.4999999999999999E-2</v>
      </c>
      <c r="AC27" s="22">
        <f t="shared" si="21"/>
        <v>1.4058106841611996E-2</v>
      </c>
      <c r="AD27" s="40">
        <v>399</v>
      </c>
      <c r="AE27" s="25">
        <v>116.7</v>
      </c>
      <c r="AF27" s="42">
        <v>123.5</v>
      </c>
      <c r="AG27" s="22">
        <f t="shared" si="10"/>
        <v>105.82690659811482</v>
      </c>
      <c r="AH27" s="40"/>
      <c r="AI27" s="25"/>
      <c r="AJ27" s="42"/>
      <c r="AK27" s="22"/>
      <c r="AL27" s="25"/>
      <c r="AM27" s="25"/>
      <c r="AN27" s="42"/>
      <c r="AO27" s="22"/>
      <c r="AP27" s="21"/>
      <c r="AQ27" s="21"/>
      <c r="AR27" s="21"/>
      <c r="AS27" s="21"/>
      <c r="AT27" s="21"/>
      <c r="AU27" s="21"/>
      <c r="AV27" s="54">
        <v>5255.3</v>
      </c>
      <c r="AW27" s="54">
        <v>1751.8</v>
      </c>
      <c r="AX27" s="40">
        <f t="shared" si="18"/>
        <v>1751.8</v>
      </c>
      <c r="AY27" s="21"/>
      <c r="AZ27" s="21"/>
      <c r="BA27" s="40"/>
      <c r="BB27" s="21">
        <v>1239.9000000000001</v>
      </c>
      <c r="BC27" s="21">
        <v>298.7</v>
      </c>
      <c r="BD27" s="23">
        <f t="shared" si="19"/>
        <v>298.7</v>
      </c>
      <c r="BE27" s="23"/>
      <c r="BF27" s="23"/>
      <c r="BG27" s="23"/>
      <c r="BH27" s="23"/>
      <c r="BI27" s="18">
        <f t="shared" si="11"/>
        <v>0</v>
      </c>
      <c r="BJ27" s="18">
        <f t="shared" si="11"/>
        <v>0</v>
      </c>
      <c r="BK27" s="18">
        <f t="shared" si="11"/>
        <v>0</v>
      </c>
      <c r="BL27" s="24" t="e">
        <f t="shared" si="20"/>
        <v>#DIV/0!</v>
      </c>
      <c r="BM27" s="40"/>
      <c r="BN27" s="25"/>
      <c r="BO27" s="42"/>
      <c r="BP27" s="40"/>
      <c r="BQ27" s="25"/>
      <c r="BR27" s="42"/>
      <c r="BS27" s="40"/>
      <c r="BT27" s="21"/>
      <c r="BU27" s="21"/>
      <c r="BV27" s="40"/>
      <c r="BW27" s="25"/>
      <c r="BX27" s="42"/>
      <c r="BY27" s="21"/>
      <c r="BZ27" s="21"/>
      <c r="CA27" s="21"/>
      <c r="CB27" s="21"/>
      <c r="CC27" s="21"/>
      <c r="CD27" s="42"/>
      <c r="CE27" s="25"/>
      <c r="CF27" s="25"/>
      <c r="CG27" s="37"/>
      <c r="CH27" s="40"/>
      <c r="CI27" s="25"/>
      <c r="CJ27" s="42"/>
      <c r="CK27" s="50"/>
      <c r="CL27" s="21"/>
      <c r="CM27" s="42"/>
      <c r="CN27" s="40"/>
      <c r="CO27" s="21"/>
      <c r="CP27" s="42"/>
      <c r="CQ27" s="40"/>
      <c r="CR27" s="25"/>
      <c r="CS27" s="42"/>
      <c r="CT27" s="40"/>
      <c r="CU27" s="21"/>
      <c r="CV27" s="42"/>
      <c r="CW27" s="40"/>
      <c r="CX27" s="25"/>
      <c r="CY27" s="42"/>
      <c r="CZ27" s="21"/>
      <c r="DA27" s="16">
        <f t="shared" si="12"/>
        <v>7211.2000000000007</v>
      </c>
      <c r="DB27" s="16">
        <f t="shared" si="13"/>
        <v>2273.9</v>
      </c>
      <c r="DC27" s="16">
        <f t="shared" si="14"/>
        <v>2174.0149999999999</v>
      </c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53"/>
      <c r="DT27" s="53"/>
      <c r="DU27" s="21"/>
      <c r="DV27" s="21"/>
      <c r="DW27" s="26">
        <f t="shared" si="15"/>
        <v>0</v>
      </c>
      <c r="DX27" s="26">
        <f t="shared" si="15"/>
        <v>0</v>
      </c>
      <c r="DY27" s="26">
        <f t="shared" si="16"/>
        <v>0</v>
      </c>
    </row>
    <row r="28" spans="1:129" ht="12.75" customHeight="1">
      <c r="A28" s="14">
        <v>17</v>
      </c>
      <c r="B28" s="14">
        <v>44</v>
      </c>
      <c r="C28" s="15" t="s">
        <v>54</v>
      </c>
      <c r="D28" s="21">
        <v>0.4</v>
      </c>
      <c r="E28" s="21"/>
      <c r="F28" s="16">
        <f t="shared" si="0"/>
        <v>8254.6</v>
      </c>
      <c r="G28" s="16">
        <f t="shared" si="0"/>
        <v>2784.8</v>
      </c>
      <c r="H28" s="16">
        <f t="shared" si="0"/>
        <v>2805.9850000000001</v>
      </c>
      <c r="I28" s="16">
        <f t="shared" si="1"/>
        <v>100.76073685722493</v>
      </c>
      <c r="J28" s="16">
        <f t="shared" si="2"/>
        <v>-1955.1000000000004</v>
      </c>
      <c r="K28" s="16">
        <f t="shared" si="3"/>
        <v>-758.50500000000011</v>
      </c>
      <c r="L28" s="21">
        <v>6299.5</v>
      </c>
      <c r="M28" s="21">
        <v>2047.48</v>
      </c>
      <c r="N28" s="18">
        <f t="shared" si="4"/>
        <v>1639.3000000000002</v>
      </c>
      <c r="O28" s="18">
        <f t="shared" si="5"/>
        <v>579.69999999999993</v>
      </c>
      <c r="P28" s="18">
        <f t="shared" si="6"/>
        <v>600.88499999999999</v>
      </c>
      <c r="Q28" s="18">
        <f t="shared" si="7"/>
        <v>103.65447645333794</v>
      </c>
      <c r="R28" s="19">
        <f t="shared" si="8"/>
        <v>230.9</v>
      </c>
      <c r="S28" s="19">
        <f t="shared" si="8"/>
        <v>76.900000000000006</v>
      </c>
      <c r="T28" s="19">
        <f t="shared" si="8"/>
        <v>158.078</v>
      </c>
      <c r="U28" s="20">
        <f t="shared" si="17"/>
        <v>205.56306892067619</v>
      </c>
      <c r="V28" s="40"/>
      <c r="W28" s="21"/>
      <c r="X28" s="42"/>
      <c r="Y28" s="22"/>
      <c r="Z28" s="40">
        <v>1108.4000000000001</v>
      </c>
      <c r="AA28" s="25">
        <v>369.5</v>
      </c>
      <c r="AB28" s="42">
        <v>155.65700000000001</v>
      </c>
      <c r="AC28" s="22">
        <f t="shared" si="21"/>
        <v>42.126387009472261</v>
      </c>
      <c r="AD28" s="40">
        <v>230.9</v>
      </c>
      <c r="AE28" s="25">
        <v>76.900000000000006</v>
      </c>
      <c r="AF28" s="42">
        <v>158.078</v>
      </c>
      <c r="AG28" s="22">
        <f t="shared" si="10"/>
        <v>205.56306892067622</v>
      </c>
      <c r="AH28" s="40">
        <v>50</v>
      </c>
      <c r="AI28" s="25">
        <v>50</v>
      </c>
      <c r="AJ28" s="42">
        <v>50</v>
      </c>
      <c r="AK28" s="22">
        <v>0</v>
      </c>
      <c r="AL28" s="25"/>
      <c r="AM28" s="25"/>
      <c r="AN28" s="42"/>
      <c r="AO28" s="22"/>
      <c r="AP28" s="21"/>
      <c r="AQ28" s="21"/>
      <c r="AR28" s="21"/>
      <c r="AS28" s="21"/>
      <c r="AT28" s="21"/>
      <c r="AU28" s="21"/>
      <c r="AV28" s="54">
        <v>6615.3</v>
      </c>
      <c r="AW28" s="54">
        <v>2205.1</v>
      </c>
      <c r="AX28" s="40">
        <f t="shared" si="18"/>
        <v>2205.1</v>
      </c>
      <c r="AY28" s="21"/>
      <c r="AZ28" s="21"/>
      <c r="BA28" s="40"/>
      <c r="BB28" s="55"/>
      <c r="BC28" s="21"/>
      <c r="BD28" s="23">
        <f t="shared" si="19"/>
        <v>0</v>
      </c>
      <c r="BE28" s="23"/>
      <c r="BF28" s="23"/>
      <c r="BG28" s="23"/>
      <c r="BH28" s="23"/>
      <c r="BI28" s="18">
        <f t="shared" si="11"/>
        <v>250</v>
      </c>
      <c r="BJ28" s="18">
        <f t="shared" si="11"/>
        <v>83.3</v>
      </c>
      <c r="BK28" s="18">
        <f t="shared" si="11"/>
        <v>228.5</v>
      </c>
      <c r="BL28" s="24">
        <f t="shared" si="20"/>
        <v>274.30972388955581</v>
      </c>
      <c r="BM28" s="40">
        <v>250</v>
      </c>
      <c r="BN28" s="25">
        <v>83.3</v>
      </c>
      <c r="BO28" s="42">
        <v>228.5</v>
      </c>
      <c r="BP28" s="40"/>
      <c r="BQ28" s="25"/>
      <c r="BR28" s="42"/>
      <c r="BS28" s="40"/>
      <c r="BT28" s="21"/>
      <c r="BU28" s="21"/>
      <c r="BV28" s="40"/>
      <c r="BW28" s="25"/>
      <c r="BX28" s="42"/>
      <c r="BY28" s="21"/>
      <c r="BZ28" s="21"/>
      <c r="CA28" s="21"/>
      <c r="CB28" s="21"/>
      <c r="CC28" s="21"/>
      <c r="CD28" s="42"/>
      <c r="CE28" s="25"/>
      <c r="CF28" s="25"/>
      <c r="CG28" s="37"/>
      <c r="CH28" s="40"/>
      <c r="CI28" s="25"/>
      <c r="CJ28" s="42"/>
      <c r="CK28" s="50"/>
      <c r="CL28" s="21"/>
      <c r="CM28" s="42"/>
      <c r="CN28" s="40"/>
      <c r="CO28" s="21"/>
      <c r="CP28" s="42"/>
      <c r="CQ28" s="40"/>
      <c r="CR28" s="25"/>
      <c r="CS28" s="42"/>
      <c r="CT28" s="40"/>
      <c r="CU28" s="21"/>
      <c r="CV28" s="42"/>
      <c r="CW28" s="40"/>
      <c r="CX28" s="25"/>
      <c r="CY28" s="42">
        <v>8.65</v>
      </c>
      <c r="CZ28" s="21"/>
      <c r="DA28" s="16">
        <f t="shared" si="12"/>
        <v>8254.6</v>
      </c>
      <c r="DB28" s="16">
        <f t="shared" si="13"/>
        <v>2784.8</v>
      </c>
      <c r="DC28" s="16">
        <f t="shared" si="14"/>
        <v>2805.9850000000001</v>
      </c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53"/>
      <c r="DT28" s="53"/>
      <c r="DU28" s="21"/>
      <c r="DV28" s="21"/>
      <c r="DW28" s="26">
        <f t="shared" si="15"/>
        <v>0</v>
      </c>
      <c r="DX28" s="26">
        <f t="shared" si="15"/>
        <v>0</v>
      </c>
      <c r="DY28" s="26">
        <f t="shared" si="16"/>
        <v>0</v>
      </c>
    </row>
    <row r="29" spans="1:129" ht="12.75" customHeight="1">
      <c r="A29" s="14">
        <v>18</v>
      </c>
      <c r="B29" s="14">
        <v>57</v>
      </c>
      <c r="C29" s="15" t="s">
        <v>55</v>
      </c>
      <c r="D29" s="21">
        <v>726.8</v>
      </c>
      <c r="E29" s="21"/>
      <c r="F29" s="16">
        <f t="shared" si="0"/>
        <v>27555.600000000002</v>
      </c>
      <c r="G29" s="16">
        <f t="shared" si="0"/>
        <v>9183.2000000000007</v>
      </c>
      <c r="H29" s="16">
        <f t="shared" si="0"/>
        <v>8020.3009999999995</v>
      </c>
      <c r="I29" s="16">
        <f t="shared" si="1"/>
        <v>87.336669134942056</v>
      </c>
      <c r="J29" s="16">
        <f t="shared" si="2"/>
        <v>-7786.6000000000022</v>
      </c>
      <c r="K29" s="16">
        <f t="shared" si="3"/>
        <v>-652.04599999999937</v>
      </c>
      <c r="L29" s="21">
        <v>19769</v>
      </c>
      <c r="M29" s="21">
        <v>7368.2550000000001</v>
      </c>
      <c r="N29" s="18">
        <f t="shared" si="4"/>
        <v>6445</v>
      </c>
      <c r="O29" s="18">
        <f t="shared" si="5"/>
        <v>2325</v>
      </c>
      <c r="P29" s="18">
        <f t="shared" si="6"/>
        <v>1162.1010000000001</v>
      </c>
      <c r="Q29" s="18">
        <f t="shared" si="7"/>
        <v>49.982838709677424</v>
      </c>
      <c r="R29" s="19">
        <f t="shared" si="8"/>
        <v>1315</v>
      </c>
      <c r="S29" s="19">
        <f t="shared" si="8"/>
        <v>615</v>
      </c>
      <c r="T29" s="19">
        <f t="shared" si="8"/>
        <v>337.24799999999999</v>
      </c>
      <c r="U29" s="20">
        <f t="shared" si="17"/>
        <v>54.837073170731706</v>
      </c>
      <c r="V29" s="40">
        <v>15</v>
      </c>
      <c r="W29" s="21">
        <v>15</v>
      </c>
      <c r="X29" s="42">
        <v>0.308</v>
      </c>
      <c r="Y29" s="22">
        <f t="shared" si="9"/>
        <v>2.0533333333333332</v>
      </c>
      <c r="Z29" s="40">
        <v>3000</v>
      </c>
      <c r="AA29" s="25">
        <v>1000</v>
      </c>
      <c r="AB29" s="42">
        <v>220.31800000000001</v>
      </c>
      <c r="AC29" s="22">
        <f t="shared" si="21"/>
        <v>22.031800000000004</v>
      </c>
      <c r="AD29" s="40">
        <v>1300</v>
      </c>
      <c r="AE29" s="25">
        <v>600</v>
      </c>
      <c r="AF29" s="42">
        <v>336.94</v>
      </c>
      <c r="AG29" s="22">
        <f t="shared" si="10"/>
        <v>56.156666666666666</v>
      </c>
      <c r="AH29" s="40">
        <v>130</v>
      </c>
      <c r="AI29" s="25">
        <v>43.3</v>
      </c>
      <c r="AJ29" s="42">
        <v>162</v>
      </c>
      <c r="AK29" s="22">
        <f>AJ29*100/AI29</f>
        <v>374.13394919168593</v>
      </c>
      <c r="AL29" s="25"/>
      <c r="AM29" s="25"/>
      <c r="AN29" s="42"/>
      <c r="AO29" s="22"/>
      <c r="AP29" s="21"/>
      <c r="AQ29" s="21"/>
      <c r="AR29" s="21"/>
      <c r="AS29" s="21"/>
      <c r="AT29" s="21"/>
      <c r="AU29" s="21"/>
      <c r="AV29" s="54">
        <v>19317.7</v>
      </c>
      <c r="AW29" s="54">
        <v>6439.2</v>
      </c>
      <c r="AX29" s="40">
        <f t="shared" si="18"/>
        <v>6439.2</v>
      </c>
      <c r="AY29" s="21"/>
      <c r="AZ29" s="21"/>
      <c r="BA29" s="40"/>
      <c r="BB29" s="21">
        <v>1792.9</v>
      </c>
      <c r="BC29" s="21">
        <v>419</v>
      </c>
      <c r="BD29" s="23">
        <f t="shared" si="19"/>
        <v>419</v>
      </c>
      <c r="BE29" s="23"/>
      <c r="BF29" s="23"/>
      <c r="BG29" s="23"/>
      <c r="BH29" s="23"/>
      <c r="BI29" s="18">
        <f t="shared" si="11"/>
        <v>2000</v>
      </c>
      <c r="BJ29" s="18">
        <f t="shared" si="11"/>
        <v>666.7</v>
      </c>
      <c r="BK29" s="18">
        <f t="shared" si="11"/>
        <v>426.53500000000003</v>
      </c>
      <c r="BL29" s="24">
        <f t="shared" si="20"/>
        <v>63.97705114744263</v>
      </c>
      <c r="BM29" s="40">
        <v>2000</v>
      </c>
      <c r="BN29" s="25">
        <v>666.7</v>
      </c>
      <c r="BO29" s="42">
        <v>426.53500000000003</v>
      </c>
      <c r="BP29" s="40"/>
      <c r="BQ29" s="25"/>
      <c r="BR29" s="42"/>
      <c r="BS29" s="40"/>
      <c r="BT29" s="21"/>
      <c r="BU29" s="21"/>
      <c r="BV29" s="40"/>
      <c r="BW29" s="25"/>
      <c r="BX29" s="42"/>
      <c r="BY29" s="21"/>
      <c r="BZ29" s="21"/>
      <c r="CA29" s="21"/>
      <c r="CB29" s="21"/>
      <c r="CC29" s="21"/>
      <c r="CD29" s="42"/>
      <c r="CE29" s="25"/>
      <c r="CF29" s="25"/>
      <c r="CG29" s="37"/>
      <c r="CH29" s="40"/>
      <c r="CI29" s="25"/>
      <c r="CJ29" s="42">
        <v>16</v>
      </c>
      <c r="CK29" s="50"/>
      <c r="CL29" s="21"/>
      <c r="CM29" s="42"/>
      <c r="CN29" s="40"/>
      <c r="CO29" s="21"/>
      <c r="CP29" s="42"/>
      <c r="CQ29" s="40"/>
      <c r="CR29" s="25"/>
      <c r="CS29" s="42"/>
      <c r="CT29" s="40"/>
      <c r="CU29" s="21"/>
      <c r="CV29" s="42"/>
      <c r="CW29" s="40"/>
      <c r="CX29" s="25"/>
      <c r="CY29" s="42"/>
      <c r="CZ29" s="21"/>
      <c r="DA29" s="16">
        <f t="shared" si="12"/>
        <v>27555.600000000002</v>
      </c>
      <c r="DB29" s="16">
        <f t="shared" si="13"/>
        <v>9183.2000000000007</v>
      </c>
      <c r="DC29" s="16">
        <f t="shared" si="14"/>
        <v>8020.3009999999995</v>
      </c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53"/>
      <c r="DT29" s="53"/>
      <c r="DU29" s="21"/>
      <c r="DV29" s="21"/>
      <c r="DW29" s="26">
        <f t="shared" si="15"/>
        <v>0</v>
      </c>
      <c r="DX29" s="26">
        <f t="shared" si="15"/>
        <v>0</v>
      </c>
      <c r="DY29" s="26">
        <f t="shared" si="16"/>
        <v>0</v>
      </c>
    </row>
    <row r="30" spans="1:129" ht="12.75" customHeight="1">
      <c r="A30" s="14">
        <v>19</v>
      </c>
      <c r="B30" s="14">
        <v>58</v>
      </c>
      <c r="C30" s="15" t="s">
        <v>56</v>
      </c>
      <c r="D30" s="21">
        <v>21151.3</v>
      </c>
      <c r="E30" s="21"/>
      <c r="F30" s="16">
        <f t="shared" si="0"/>
        <v>43901.399999999994</v>
      </c>
      <c r="G30" s="16">
        <f t="shared" si="0"/>
        <v>15070.899999999998</v>
      </c>
      <c r="H30" s="16">
        <f t="shared" si="0"/>
        <v>12698.397999999999</v>
      </c>
      <c r="I30" s="16">
        <f t="shared" si="1"/>
        <v>84.257728470098016</v>
      </c>
      <c r="J30" s="16">
        <f t="shared" si="2"/>
        <v>-10753.999999999993</v>
      </c>
      <c r="K30" s="16">
        <f t="shared" si="3"/>
        <v>859.09799999999996</v>
      </c>
      <c r="L30" s="21">
        <v>33147.4</v>
      </c>
      <c r="M30" s="21">
        <v>13557.495999999999</v>
      </c>
      <c r="N30" s="18">
        <f t="shared" si="4"/>
        <v>11244.3</v>
      </c>
      <c r="O30" s="18">
        <f t="shared" si="5"/>
        <v>4330.1000000000004</v>
      </c>
      <c r="P30" s="18">
        <f t="shared" si="6"/>
        <v>1957.5979999999997</v>
      </c>
      <c r="Q30" s="18">
        <f t="shared" si="7"/>
        <v>45.20907138403269</v>
      </c>
      <c r="R30" s="19">
        <f t="shared" si="8"/>
        <v>3130</v>
      </c>
      <c r="S30" s="19">
        <f t="shared" si="8"/>
        <v>1183.3</v>
      </c>
      <c r="T30" s="19">
        <f t="shared" si="8"/>
        <v>1568.617</v>
      </c>
      <c r="U30" s="20">
        <f t="shared" si="17"/>
        <v>132.56291726527508</v>
      </c>
      <c r="V30" s="40">
        <v>130</v>
      </c>
      <c r="W30" s="21">
        <v>50</v>
      </c>
      <c r="X30" s="42">
        <v>7.9969999999999999</v>
      </c>
      <c r="Y30" s="22">
        <f t="shared" si="9"/>
        <v>15.994000000000002</v>
      </c>
      <c r="Z30" s="40">
        <v>5007.8</v>
      </c>
      <c r="AA30" s="25">
        <v>2023.3</v>
      </c>
      <c r="AB30" s="42">
        <v>28.911000000000001</v>
      </c>
      <c r="AC30" s="22">
        <f t="shared" si="21"/>
        <v>1.4289032768249892</v>
      </c>
      <c r="AD30" s="40">
        <v>3000</v>
      </c>
      <c r="AE30" s="21">
        <v>1133.3</v>
      </c>
      <c r="AF30" s="42">
        <v>1560.62</v>
      </c>
      <c r="AG30" s="22">
        <f t="shared" si="10"/>
        <v>137.70581487690816</v>
      </c>
      <c r="AH30" s="40">
        <v>250</v>
      </c>
      <c r="AI30" s="25">
        <v>83.7</v>
      </c>
      <c r="AJ30" s="42">
        <v>120</v>
      </c>
      <c r="AK30" s="22">
        <f>AJ30*100/AI30</f>
        <v>143.36917562724014</v>
      </c>
      <c r="AL30" s="25"/>
      <c r="AM30" s="25"/>
      <c r="AN30" s="42"/>
      <c r="AO30" s="22"/>
      <c r="AP30" s="21"/>
      <c r="AQ30" s="21"/>
      <c r="AR30" s="21"/>
      <c r="AS30" s="21"/>
      <c r="AT30" s="21"/>
      <c r="AU30" s="21"/>
      <c r="AV30" s="54">
        <v>31199.4</v>
      </c>
      <c r="AW30" s="54">
        <v>10399.799999999999</v>
      </c>
      <c r="AX30" s="40">
        <f t="shared" si="18"/>
        <v>10399.799999999999</v>
      </c>
      <c r="AY30" s="21"/>
      <c r="AZ30" s="21"/>
      <c r="BA30" s="40"/>
      <c r="BB30" s="21">
        <v>1457.7</v>
      </c>
      <c r="BC30" s="21">
        <v>341</v>
      </c>
      <c r="BD30" s="23">
        <f t="shared" si="19"/>
        <v>341</v>
      </c>
      <c r="BE30" s="23"/>
      <c r="BF30" s="23"/>
      <c r="BG30" s="23"/>
      <c r="BH30" s="23"/>
      <c r="BI30" s="18">
        <f t="shared" si="11"/>
        <v>2850</v>
      </c>
      <c r="BJ30" s="18">
        <f t="shared" si="11"/>
        <v>1033.3</v>
      </c>
      <c r="BK30" s="18">
        <f t="shared" si="11"/>
        <v>174.07</v>
      </c>
      <c r="BL30" s="24">
        <f t="shared" si="20"/>
        <v>16.84602729120294</v>
      </c>
      <c r="BM30" s="40">
        <v>2850</v>
      </c>
      <c r="BN30" s="25">
        <v>1033.3</v>
      </c>
      <c r="BO30" s="42">
        <v>174.07</v>
      </c>
      <c r="BP30" s="40"/>
      <c r="BQ30" s="25"/>
      <c r="BR30" s="42"/>
      <c r="BS30" s="40"/>
      <c r="BT30" s="21"/>
      <c r="BU30" s="21"/>
      <c r="BV30" s="40"/>
      <c r="BW30" s="25"/>
      <c r="BX30" s="42"/>
      <c r="BY30" s="21"/>
      <c r="BZ30" s="21"/>
      <c r="CA30" s="21"/>
      <c r="CB30" s="21"/>
      <c r="CC30" s="21"/>
      <c r="CD30" s="42"/>
      <c r="CE30" s="25"/>
      <c r="CF30" s="25"/>
      <c r="CG30" s="37"/>
      <c r="CH30" s="40">
        <v>6.5</v>
      </c>
      <c r="CI30" s="40">
        <v>6.5</v>
      </c>
      <c r="CJ30" s="42">
        <v>0</v>
      </c>
      <c r="CK30" s="50"/>
      <c r="CL30" s="21"/>
      <c r="CM30" s="42"/>
      <c r="CN30" s="40"/>
      <c r="CO30" s="21"/>
      <c r="CP30" s="42"/>
      <c r="CQ30" s="40"/>
      <c r="CR30" s="25"/>
      <c r="CS30" s="42"/>
      <c r="CT30" s="40"/>
      <c r="CU30" s="21"/>
      <c r="CV30" s="42"/>
      <c r="CW30" s="40"/>
      <c r="CX30" s="25"/>
      <c r="CY30" s="42">
        <v>66</v>
      </c>
      <c r="CZ30" s="21"/>
      <c r="DA30" s="16">
        <f t="shared" si="12"/>
        <v>43901.399999999994</v>
      </c>
      <c r="DB30" s="16">
        <f t="shared" si="13"/>
        <v>15070.899999999998</v>
      </c>
      <c r="DC30" s="16">
        <f t="shared" si="14"/>
        <v>12698.397999999999</v>
      </c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53"/>
      <c r="DT30" s="53"/>
      <c r="DU30" s="21"/>
      <c r="DV30" s="21"/>
      <c r="DW30" s="26">
        <f t="shared" si="15"/>
        <v>0</v>
      </c>
      <c r="DX30" s="26">
        <f t="shared" si="15"/>
        <v>0</v>
      </c>
      <c r="DY30" s="26">
        <f t="shared" si="16"/>
        <v>0</v>
      </c>
    </row>
    <row r="31" spans="1:129" ht="12.75" customHeight="1">
      <c r="A31" s="14">
        <v>20</v>
      </c>
      <c r="B31" s="14">
        <v>59</v>
      </c>
      <c r="C31" s="15" t="s">
        <v>57</v>
      </c>
      <c r="D31" s="21">
        <v>4510</v>
      </c>
      <c r="E31" s="21"/>
      <c r="F31" s="16">
        <f t="shared" si="0"/>
        <v>17834.900000000001</v>
      </c>
      <c r="G31" s="16">
        <f t="shared" si="0"/>
        <v>5946.7</v>
      </c>
      <c r="H31" s="16">
        <f t="shared" si="0"/>
        <v>5517.857</v>
      </c>
      <c r="I31" s="16">
        <f t="shared" si="1"/>
        <v>92.788554996889033</v>
      </c>
      <c r="J31" s="16">
        <f t="shared" si="2"/>
        <v>-5657.6000000000022</v>
      </c>
      <c r="K31" s="16">
        <f t="shared" si="3"/>
        <v>-183.87299999999959</v>
      </c>
      <c r="L31" s="21">
        <v>12177.3</v>
      </c>
      <c r="M31" s="21">
        <v>5333.9840000000004</v>
      </c>
      <c r="N31" s="18">
        <f t="shared" si="4"/>
        <v>2159</v>
      </c>
      <c r="O31" s="18">
        <f t="shared" si="5"/>
        <v>876</v>
      </c>
      <c r="P31" s="18">
        <f t="shared" si="6"/>
        <v>447.15699999999998</v>
      </c>
      <c r="Q31" s="18">
        <f t="shared" si="7"/>
        <v>51.045319634703191</v>
      </c>
      <c r="R31" s="19">
        <f t="shared" si="8"/>
        <v>500</v>
      </c>
      <c r="S31" s="19">
        <f t="shared" si="8"/>
        <v>250</v>
      </c>
      <c r="T31" s="19">
        <f t="shared" si="8"/>
        <v>85.787000000000006</v>
      </c>
      <c r="U31" s="20">
        <f t="shared" si="17"/>
        <v>34.314799999999998</v>
      </c>
      <c r="V31" s="40">
        <v>50</v>
      </c>
      <c r="W31" s="21">
        <v>50</v>
      </c>
      <c r="X31" s="42">
        <v>50.387</v>
      </c>
      <c r="Y31" s="22">
        <f t="shared" si="9"/>
        <v>100.774</v>
      </c>
      <c r="Z31" s="40">
        <v>1352</v>
      </c>
      <c r="AA31" s="25">
        <v>525</v>
      </c>
      <c r="AB31" s="42">
        <v>221.37</v>
      </c>
      <c r="AC31" s="22">
        <f t="shared" si="21"/>
        <v>42.165714285714287</v>
      </c>
      <c r="AD31" s="40">
        <v>450</v>
      </c>
      <c r="AE31" s="25">
        <v>200</v>
      </c>
      <c r="AF31" s="42">
        <v>35.4</v>
      </c>
      <c r="AG31" s="22">
        <f t="shared" si="10"/>
        <v>17.7</v>
      </c>
      <c r="AH31" s="40">
        <v>6</v>
      </c>
      <c r="AI31" s="25">
        <v>1</v>
      </c>
      <c r="AJ31" s="42">
        <v>0</v>
      </c>
      <c r="AK31" s="22">
        <f>AJ31*100/AI31</f>
        <v>0</v>
      </c>
      <c r="AL31" s="25"/>
      <c r="AM31" s="25"/>
      <c r="AN31" s="42"/>
      <c r="AO31" s="22"/>
      <c r="AP31" s="21"/>
      <c r="AQ31" s="21"/>
      <c r="AR31" s="21"/>
      <c r="AS31" s="21"/>
      <c r="AT31" s="21"/>
      <c r="AU31" s="21"/>
      <c r="AV31" s="54">
        <v>14102</v>
      </c>
      <c r="AW31" s="54">
        <v>4700.7</v>
      </c>
      <c r="AX31" s="40">
        <f t="shared" si="18"/>
        <v>4700.7</v>
      </c>
      <c r="AY31" s="21"/>
      <c r="AZ31" s="21"/>
      <c r="BA31" s="40"/>
      <c r="BB31" s="21">
        <v>1573.9</v>
      </c>
      <c r="BC31" s="21">
        <v>370</v>
      </c>
      <c r="BD31" s="23">
        <f t="shared" si="19"/>
        <v>370</v>
      </c>
      <c r="BE31" s="23"/>
      <c r="BF31" s="23"/>
      <c r="BG31" s="23"/>
      <c r="BH31" s="23"/>
      <c r="BI31" s="18">
        <f t="shared" si="11"/>
        <v>301</v>
      </c>
      <c r="BJ31" s="18">
        <f t="shared" si="11"/>
        <v>100</v>
      </c>
      <c r="BK31" s="18">
        <f t="shared" si="11"/>
        <v>90</v>
      </c>
      <c r="BL31" s="24">
        <f t="shared" si="20"/>
        <v>90</v>
      </c>
      <c r="BM31" s="40">
        <v>301</v>
      </c>
      <c r="BN31" s="25">
        <v>100</v>
      </c>
      <c r="BO31" s="42">
        <v>90</v>
      </c>
      <c r="BP31" s="40"/>
      <c r="BQ31" s="25"/>
      <c r="BR31" s="42"/>
      <c r="BS31" s="40"/>
      <c r="BT31" s="21"/>
      <c r="BU31" s="21"/>
      <c r="BV31" s="40"/>
      <c r="BW31" s="25"/>
      <c r="BX31" s="42"/>
      <c r="BY31" s="21"/>
      <c r="BZ31" s="21"/>
      <c r="CA31" s="21"/>
      <c r="CB31" s="21"/>
      <c r="CC31" s="21"/>
      <c r="CD31" s="42"/>
      <c r="CE31" s="25"/>
      <c r="CF31" s="25"/>
      <c r="CG31" s="37"/>
      <c r="CH31" s="40"/>
      <c r="CI31" s="57"/>
      <c r="CJ31" s="42">
        <v>50</v>
      </c>
      <c r="CK31" s="50"/>
      <c r="CL31" s="21"/>
      <c r="CM31" s="42"/>
      <c r="CN31" s="40"/>
      <c r="CO31" s="21"/>
      <c r="CP31" s="42"/>
      <c r="CQ31" s="40"/>
      <c r="CR31" s="25"/>
      <c r="CS31" s="42"/>
      <c r="CT31" s="40"/>
      <c r="CU31" s="21"/>
      <c r="CV31" s="42"/>
      <c r="CW31" s="40"/>
      <c r="CX31" s="25"/>
      <c r="CY31" s="42"/>
      <c r="CZ31" s="21"/>
      <c r="DA31" s="16">
        <f t="shared" si="12"/>
        <v>17834.900000000001</v>
      </c>
      <c r="DB31" s="16">
        <f t="shared" si="13"/>
        <v>5946.7</v>
      </c>
      <c r="DC31" s="16">
        <f t="shared" si="14"/>
        <v>5517.857</v>
      </c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52"/>
      <c r="DT31" s="53"/>
      <c r="DU31" s="21"/>
      <c r="DV31" s="21"/>
      <c r="DW31" s="26">
        <f t="shared" si="15"/>
        <v>0</v>
      </c>
      <c r="DX31" s="26">
        <f t="shared" si="15"/>
        <v>0</v>
      </c>
      <c r="DY31" s="26">
        <f t="shared" si="16"/>
        <v>0</v>
      </c>
    </row>
    <row r="32" spans="1:129" ht="12.75" customHeight="1">
      <c r="A32" s="14">
        <v>21</v>
      </c>
      <c r="B32" s="14">
        <v>3</v>
      </c>
      <c r="C32" s="28" t="s">
        <v>108</v>
      </c>
      <c r="D32" s="23">
        <v>192876.5</v>
      </c>
      <c r="E32" s="23"/>
      <c r="F32" s="16">
        <f t="shared" ref="F32:H46" si="22">DA32+DW32-DS32</f>
        <v>510414.5</v>
      </c>
      <c r="G32" s="16">
        <f t="shared" si="22"/>
        <v>146928</v>
      </c>
      <c r="H32" s="16">
        <f t="shared" si="22"/>
        <v>143285.701</v>
      </c>
      <c r="I32" s="16">
        <f t="shared" si="1"/>
        <v>97.521031389524126</v>
      </c>
      <c r="J32" s="16">
        <f t="shared" ref="J32:J73" si="23">L32-F32</f>
        <v>-209329.39</v>
      </c>
      <c r="K32" s="16">
        <f t="shared" ref="K32:K73" si="24">M32-H32</f>
        <v>-36186.808999999994</v>
      </c>
      <c r="L32" s="17">
        <v>301085.11</v>
      </c>
      <c r="M32" s="17">
        <v>107098.89200000001</v>
      </c>
      <c r="N32" s="18">
        <f t="shared" ref="N32:O37" si="25">V32+Z32+AD32+AH32+AL32+AP32+BE32+BM32+BP32+BS32+BV32+BY32+CE32+CH32+CN32+CQ32+CW32</f>
        <v>197522</v>
      </c>
      <c r="O32" s="18">
        <f t="shared" si="25"/>
        <v>46261.700000000004</v>
      </c>
      <c r="P32" s="18">
        <f t="shared" ref="P32:P37" si="26">X32+AB32+AF32+AJ32+AN32+AR32+BH32+BO32+BR32+BU32+BX32+CA32+CG32+CJ32+CP32+CS32+CY32</f>
        <v>42792.660999999993</v>
      </c>
      <c r="Q32" s="18">
        <f t="shared" si="7"/>
        <v>92.501272110622807</v>
      </c>
      <c r="R32" s="19">
        <f t="shared" ref="R32:T37" si="27">V32+AD32</f>
        <v>71502.899999999994</v>
      </c>
      <c r="S32" s="19">
        <f t="shared" si="27"/>
        <v>17037.900000000001</v>
      </c>
      <c r="T32" s="19">
        <f t="shared" si="27"/>
        <v>15099.407999999999</v>
      </c>
      <c r="U32" s="20">
        <f t="shared" si="17"/>
        <v>88.62247107918229</v>
      </c>
      <c r="V32" s="40">
        <v>29823.5</v>
      </c>
      <c r="W32" s="21">
        <v>6037.9</v>
      </c>
      <c r="X32" s="42">
        <v>4792.3729999999996</v>
      </c>
      <c r="Y32" s="22">
        <f t="shared" ref="Y32:Y37" si="28">X32*100/W32</f>
        <v>79.371519899302726</v>
      </c>
      <c r="Z32" s="40">
        <v>35617.1</v>
      </c>
      <c r="AA32" s="25">
        <v>6785.7</v>
      </c>
      <c r="AB32" s="42">
        <v>5256.85</v>
      </c>
      <c r="AC32" s="22">
        <f t="shared" ref="AC32:AC37" si="29">AB32*100/AA32</f>
        <v>77.469531514803194</v>
      </c>
      <c r="AD32" s="40">
        <v>41679.4</v>
      </c>
      <c r="AE32" s="25">
        <v>11000</v>
      </c>
      <c r="AF32" s="42">
        <v>10307.035</v>
      </c>
      <c r="AG32" s="22">
        <f t="shared" ref="AG32:AG37" si="30">AF32*100/AE32</f>
        <v>93.700318181818176</v>
      </c>
      <c r="AH32" s="40">
        <v>16402</v>
      </c>
      <c r="AI32" s="25">
        <v>5541.5</v>
      </c>
      <c r="AJ32" s="42">
        <v>4196.7969999999996</v>
      </c>
      <c r="AK32" s="22">
        <f t="shared" ref="AK32:AK37" si="31">AJ32*100/AI32</f>
        <v>75.733952900839114</v>
      </c>
      <c r="AL32" s="25">
        <v>4500</v>
      </c>
      <c r="AM32" s="25">
        <v>1266.7</v>
      </c>
      <c r="AN32" s="42">
        <v>1170.8</v>
      </c>
      <c r="AO32" s="22">
        <f t="shared" ref="AO32:AO38" si="32">AN32*100/AM32</f>
        <v>92.429146601405222</v>
      </c>
      <c r="AP32" s="23"/>
      <c r="AQ32" s="23"/>
      <c r="AR32" s="23"/>
      <c r="AS32" s="23"/>
      <c r="AT32" s="23"/>
      <c r="AU32" s="21"/>
      <c r="AV32" s="49">
        <v>272478</v>
      </c>
      <c r="AW32" s="49">
        <v>90826</v>
      </c>
      <c r="AX32" s="40">
        <f t="shared" si="18"/>
        <v>90826</v>
      </c>
      <c r="AY32" s="23">
        <v>4001</v>
      </c>
      <c r="AZ32" s="23">
        <v>1001.6</v>
      </c>
      <c r="BA32" s="23">
        <v>1001.6</v>
      </c>
      <c r="BB32" s="21">
        <v>33005.800000000003</v>
      </c>
      <c r="BC32" s="23">
        <v>7700</v>
      </c>
      <c r="BD32" s="23">
        <f t="shared" si="19"/>
        <v>7700</v>
      </c>
      <c r="BE32" s="23"/>
      <c r="BF32" s="23"/>
      <c r="BG32" s="23"/>
      <c r="BH32" s="23"/>
      <c r="BI32" s="18">
        <f t="shared" ref="BI32:BK37" si="33">BM32+BP32+BS32+BV32</f>
        <v>31500</v>
      </c>
      <c r="BJ32" s="18">
        <f t="shared" si="33"/>
        <v>6733.3</v>
      </c>
      <c r="BK32" s="18">
        <f t="shared" si="33"/>
        <v>7280.6390000000001</v>
      </c>
      <c r="BL32" s="24">
        <f t="shared" si="20"/>
        <v>108.12883727147164</v>
      </c>
      <c r="BM32" s="40">
        <v>10000</v>
      </c>
      <c r="BN32" s="25">
        <v>1714.3</v>
      </c>
      <c r="BO32" s="42">
        <v>1941.94</v>
      </c>
      <c r="BP32" s="40"/>
      <c r="BQ32" s="29"/>
      <c r="BR32" s="42"/>
      <c r="BS32" s="40">
        <v>11000</v>
      </c>
      <c r="BT32" s="25">
        <v>1885.7</v>
      </c>
      <c r="BU32" s="42">
        <v>1437.884</v>
      </c>
      <c r="BV32" s="40">
        <v>10500</v>
      </c>
      <c r="BW32" s="25">
        <v>3133.3</v>
      </c>
      <c r="BX32" s="42">
        <v>3900.8150000000001</v>
      </c>
      <c r="BY32" s="23"/>
      <c r="BZ32" s="23"/>
      <c r="CA32" s="23"/>
      <c r="CB32" s="37">
        <v>3407.7</v>
      </c>
      <c r="CC32" s="29">
        <v>1138.7</v>
      </c>
      <c r="CD32" s="42">
        <v>965.44</v>
      </c>
      <c r="CE32" s="25"/>
      <c r="CF32" s="25"/>
      <c r="CG32" s="37"/>
      <c r="CH32" s="40">
        <v>27500</v>
      </c>
      <c r="CI32" s="25">
        <v>6463.3</v>
      </c>
      <c r="CJ32" s="42">
        <v>7877.3379999999997</v>
      </c>
      <c r="CK32" s="50">
        <v>20000</v>
      </c>
      <c r="CL32" s="23">
        <v>4000</v>
      </c>
      <c r="CM32" s="42">
        <v>5037.3379999999997</v>
      </c>
      <c r="CN32" s="40">
        <v>10000</v>
      </c>
      <c r="CO32" s="25">
        <v>2300</v>
      </c>
      <c r="CP32" s="42">
        <v>1710.829</v>
      </c>
      <c r="CQ32" s="40">
        <v>500</v>
      </c>
      <c r="CR32" s="25">
        <v>133.30000000000001</v>
      </c>
      <c r="CS32" s="42">
        <v>200</v>
      </c>
      <c r="CT32" s="40"/>
      <c r="CU32" s="23"/>
      <c r="CV32" s="42"/>
      <c r="CW32" s="40"/>
      <c r="CX32" s="25"/>
      <c r="CY32" s="42"/>
      <c r="CZ32" s="21"/>
      <c r="DA32" s="16">
        <f t="shared" ref="DA32:DB37" si="34">V32+Z32+AD32+AH32+AL32+AP32+AS32+AV32+AY32+BB32+BE32+BM32+BP32+BS32+BV32+BY32+CB32+CE32+CH32+CN32+CQ32+CT32+CW32</f>
        <v>510414.5</v>
      </c>
      <c r="DB32" s="16">
        <f t="shared" si="34"/>
        <v>146928</v>
      </c>
      <c r="DC32" s="16">
        <f t="shared" ref="DC32:DC37" si="35">X32+AB32+AF32+AJ32+AN32+AR32+AU32+AX32+BA32+BD32+BH32+BO32+BR32+BU32+BX32+CA32+CD32+CG32+CJ32+CP32+CS32+CV32+CY32+CZ32</f>
        <v>143285.701</v>
      </c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52"/>
      <c r="DT32" s="52"/>
      <c r="DU32" s="21"/>
      <c r="DV32" s="21"/>
      <c r="DW32" s="26">
        <f t="shared" ref="DW32:DX45" si="36">DD32+DG32+DJ32+DM32+DP32+DS32</f>
        <v>0</v>
      </c>
      <c r="DX32" s="26">
        <f t="shared" si="36"/>
        <v>0</v>
      </c>
      <c r="DY32" s="26">
        <f t="shared" ref="DY32:DY73" si="37">DF32+DI32+DL32+DO32+DR32+DU32+DV32</f>
        <v>0</v>
      </c>
    </row>
    <row r="33" spans="1:129" ht="12.75" customHeight="1">
      <c r="A33" s="14">
        <v>22</v>
      </c>
      <c r="B33" s="14">
        <v>7</v>
      </c>
      <c r="C33" s="15" t="s">
        <v>58</v>
      </c>
      <c r="D33" s="23">
        <v>861.6</v>
      </c>
      <c r="E33" s="23"/>
      <c r="F33" s="16">
        <f t="shared" si="22"/>
        <v>5110.5</v>
      </c>
      <c r="G33" s="16">
        <f t="shared" si="22"/>
        <v>1515.8</v>
      </c>
      <c r="H33" s="16">
        <f t="shared" si="22"/>
        <v>1478.2650000000001</v>
      </c>
      <c r="I33" s="16">
        <f t="shared" si="1"/>
        <v>97.523749835070589</v>
      </c>
      <c r="J33" s="16">
        <f t="shared" si="23"/>
        <v>-743.69999999999982</v>
      </c>
      <c r="K33" s="16">
        <f t="shared" si="24"/>
        <v>348.79399999999987</v>
      </c>
      <c r="L33" s="17">
        <v>4366.8</v>
      </c>
      <c r="M33" s="17">
        <v>1827.059</v>
      </c>
      <c r="N33" s="18">
        <f t="shared" si="25"/>
        <v>1312.4</v>
      </c>
      <c r="O33" s="18">
        <f t="shared" si="25"/>
        <v>275.10000000000002</v>
      </c>
      <c r="P33" s="18">
        <f t="shared" si="26"/>
        <v>237.565</v>
      </c>
      <c r="Q33" s="18">
        <f t="shared" si="7"/>
        <v>86.355870592511806</v>
      </c>
      <c r="R33" s="19">
        <f t="shared" si="27"/>
        <v>170.79999999999998</v>
      </c>
      <c r="S33" s="19">
        <f t="shared" si="27"/>
        <v>56.7</v>
      </c>
      <c r="T33" s="19">
        <f t="shared" si="27"/>
        <v>26.9</v>
      </c>
      <c r="U33" s="20">
        <f t="shared" si="17"/>
        <v>47.442680776014107</v>
      </c>
      <c r="V33" s="40">
        <v>21.2</v>
      </c>
      <c r="W33" s="21">
        <v>1</v>
      </c>
      <c r="X33" s="42">
        <v>0</v>
      </c>
      <c r="Y33" s="22">
        <f t="shared" si="28"/>
        <v>0</v>
      </c>
      <c r="Z33" s="40">
        <v>551.6</v>
      </c>
      <c r="AA33" s="25">
        <v>129.1</v>
      </c>
      <c r="AB33" s="42">
        <v>171.65</v>
      </c>
      <c r="AC33" s="22">
        <f t="shared" si="29"/>
        <v>132.95894655305966</v>
      </c>
      <c r="AD33" s="40">
        <v>149.6</v>
      </c>
      <c r="AE33" s="25">
        <v>55.7</v>
      </c>
      <c r="AF33" s="42">
        <v>26.9</v>
      </c>
      <c r="AG33" s="22">
        <f t="shared" si="30"/>
        <v>48.29443447037702</v>
      </c>
      <c r="AH33" s="40">
        <v>78</v>
      </c>
      <c r="AI33" s="25">
        <v>16</v>
      </c>
      <c r="AJ33" s="42">
        <v>9</v>
      </c>
      <c r="AK33" s="22">
        <f t="shared" si="31"/>
        <v>56.25</v>
      </c>
      <c r="AL33" s="25"/>
      <c r="AM33" s="25"/>
      <c r="AN33" s="42"/>
      <c r="AO33" s="22"/>
      <c r="AP33" s="23"/>
      <c r="AQ33" s="23"/>
      <c r="AR33" s="23"/>
      <c r="AS33" s="23"/>
      <c r="AT33" s="23"/>
      <c r="AU33" s="21"/>
      <c r="AV33" s="54">
        <v>3500</v>
      </c>
      <c r="AW33" s="54">
        <v>1166.7</v>
      </c>
      <c r="AX33" s="40">
        <f t="shared" si="18"/>
        <v>1166.7</v>
      </c>
      <c r="AY33" s="23"/>
      <c r="AZ33" s="23"/>
      <c r="BA33" s="40"/>
      <c r="BB33" s="36">
        <v>298.10000000000002</v>
      </c>
      <c r="BC33" s="23">
        <v>74</v>
      </c>
      <c r="BD33" s="23">
        <f t="shared" si="19"/>
        <v>74</v>
      </c>
      <c r="BE33" s="23"/>
      <c r="BF33" s="23"/>
      <c r="BG33" s="23"/>
      <c r="BH33" s="23"/>
      <c r="BI33" s="18">
        <f t="shared" si="33"/>
        <v>512</v>
      </c>
      <c r="BJ33" s="18">
        <f t="shared" si="33"/>
        <v>73.3</v>
      </c>
      <c r="BK33" s="18">
        <f t="shared" si="33"/>
        <v>30.015000000000001</v>
      </c>
      <c r="BL33" s="24">
        <f t="shared" si="20"/>
        <v>40.948158253751707</v>
      </c>
      <c r="BM33" s="40">
        <v>412</v>
      </c>
      <c r="BN33" s="25">
        <v>73.3</v>
      </c>
      <c r="BO33" s="42">
        <v>30.015000000000001</v>
      </c>
      <c r="BP33" s="40"/>
      <c r="BQ33" s="25"/>
      <c r="BR33" s="42"/>
      <c r="BS33" s="40"/>
      <c r="BT33" s="25"/>
      <c r="BU33" s="42"/>
      <c r="BV33" s="40">
        <v>100</v>
      </c>
      <c r="BW33" s="25">
        <v>0</v>
      </c>
      <c r="BX33" s="42">
        <v>0</v>
      </c>
      <c r="BY33" s="23"/>
      <c r="BZ33" s="23"/>
      <c r="CA33" s="23"/>
      <c r="CB33" s="21"/>
      <c r="CC33" s="21"/>
      <c r="CD33" s="42"/>
      <c r="CE33" s="25"/>
      <c r="CF33" s="25"/>
      <c r="CG33" s="37"/>
      <c r="CH33" s="40"/>
      <c r="CI33" s="25"/>
      <c r="CJ33" s="42"/>
      <c r="CK33" s="50"/>
      <c r="CL33" s="23"/>
      <c r="CM33" s="42"/>
      <c r="CN33" s="40"/>
      <c r="CO33" s="25"/>
      <c r="CP33" s="42"/>
      <c r="CQ33" s="40"/>
      <c r="CR33" s="25"/>
      <c r="CS33" s="42"/>
      <c r="CT33" s="40"/>
      <c r="CU33" s="23"/>
      <c r="CV33" s="42"/>
      <c r="CW33" s="40"/>
      <c r="CX33" s="25"/>
      <c r="CY33" s="42"/>
      <c r="CZ33" s="21"/>
      <c r="DA33" s="16">
        <f t="shared" si="34"/>
        <v>5110.5</v>
      </c>
      <c r="DB33" s="16">
        <f t="shared" si="34"/>
        <v>1515.8</v>
      </c>
      <c r="DC33" s="16">
        <f t="shared" si="35"/>
        <v>1478.2650000000001</v>
      </c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53"/>
      <c r="DT33" s="53"/>
      <c r="DU33" s="21"/>
      <c r="DV33" s="21"/>
      <c r="DW33" s="26">
        <f t="shared" si="36"/>
        <v>0</v>
      </c>
      <c r="DX33" s="26">
        <f t="shared" si="36"/>
        <v>0</v>
      </c>
      <c r="DY33" s="26">
        <f t="shared" si="37"/>
        <v>0</v>
      </c>
    </row>
    <row r="34" spans="1:129" ht="12.75" customHeight="1">
      <c r="A34" s="14">
        <v>23</v>
      </c>
      <c r="B34" s="14">
        <v>23</v>
      </c>
      <c r="C34" s="15" t="s">
        <v>59</v>
      </c>
      <c r="D34" s="21">
        <v>4972.8</v>
      </c>
      <c r="E34" s="21"/>
      <c r="F34" s="16">
        <f t="shared" si="22"/>
        <v>23197.1</v>
      </c>
      <c r="G34" s="16">
        <f t="shared" si="22"/>
        <v>6977.7</v>
      </c>
      <c r="H34" s="16">
        <f t="shared" si="22"/>
        <v>7473.6729999999989</v>
      </c>
      <c r="I34" s="16">
        <f t="shared" si="1"/>
        <v>107.10797254109519</v>
      </c>
      <c r="J34" s="16">
        <f t="shared" si="23"/>
        <v>-5700</v>
      </c>
      <c r="K34" s="16">
        <f t="shared" si="24"/>
        <v>-641.91499999999905</v>
      </c>
      <c r="L34" s="21">
        <v>17497.099999999999</v>
      </c>
      <c r="M34" s="21">
        <v>6831.7579999999998</v>
      </c>
      <c r="N34" s="18">
        <f t="shared" si="25"/>
        <v>3454.3</v>
      </c>
      <c r="O34" s="18">
        <f t="shared" si="25"/>
        <v>446.50000000000006</v>
      </c>
      <c r="P34" s="18">
        <f t="shared" si="26"/>
        <v>942.47299999999996</v>
      </c>
      <c r="Q34" s="18">
        <f t="shared" si="7"/>
        <v>211.08017917133256</v>
      </c>
      <c r="R34" s="19">
        <f t="shared" si="27"/>
        <v>1089.3</v>
      </c>
      <c r="S34" s="19">
        <f t="shared" si="27"/>
        <v>126</v>
      </c>
      <c r="T34" s="19">
        <f t="shared" si="27"/>
        <v>488.29300000000001</v>
      </c>
      <c r="U34" s="20">
        <f t="shared" si="17"/>
        <v>387.534126984127</v>
      </c>
      <c r="V34" s="40">
        <v>38</v>
      </c>
      <c r="W34" s="21">
        <v>2.7</v>
      </c>
      <c r="X34" s="42">
        <v>6.9420000000000002</v>
      </c>
      <c r="Y34" s="22">
        <f t="shared" si="28"/>
        <v>257.11111111111109</v>
      </c>
      <c r="Z34" s="40">
        <v>1205</v>
      </c>
      <c r="AA34" s="25">
        <v>137</v>
      </c>
      <c r="AB34" s="42">
        <v>97.441999999999993</v>
      </c>
      <c r="AC34" s="22">
        <f t="shared" si="29"/>
        <v>71.125547445255464</v>
      </c>
      <c r="AD34" s="40">
        <v>1051.3</v>
      </c>
      <c r="AE34" s="25">
        <v>123.3</v>
      </c>
      <c r="AF34" s="42">
        <v>481.351</v>
      </c>
      <c r="AG34" s="22">
        <f t="shared" si="30"/>
        <v>390.39010543390106</v>
      </c>
      <c r="AH34" s="40">
        <v>50</v>
      </c>
      <c r="AI34" s="25">
        <v>4</v>
      </c>
      <c r="AJ34" s="42">
        <v>0</v>
      </c>
      <c r="AK34" s="22">
        <f t="shared" si="31"/>
        <v>0</v>
      </c>
      <c r="AL34" s="25">
        <v>10</v>
      </c>
      <c r="AM34" s="25">
        <v>2.7</v>
      </c>
      <c r="AN34" s="42">
        <v>5</v>
      </c>
      <c r="AO34" s="22">
        <f t="shared" si="32"/>
        <v>185.18518518518516</v>
      </c>
      <c r="AP34" s="21"/>
      <c r="AQ34" s="21"/>
      <c r="AR34" s="21"/>
      <c r="AS34" s="21"/>
      <c r="AT34" s="21"/>
      <c r="AU34" s="21"/>
      <c r="AV34" s="54">
        <v>19159.5</v>
      </c>
      <c r="AW34" s="54">
        <v>6386.5</v>
      </c>
      <c r="AX34" s="40">
        <f t="shared" si="18"/>
        <v>6386.5</v>
      </c>
      <c r="AY34" s="21"/>
      <c r="AZ34" s="21"/>
      <c r="BA34" s="40"/>
      <c r="BB34" s="35">
        <v>583.29999999999995</v>
      </c>
      <c r="BC34" s="21">
        <v>144.69999999999999</v>
      </c>
      <c r="BD34" s="23">
        <f t="shared" si="19"/>
        <v>144.69999999999999</v>
      </c>
      <c r="BE34" s="23"/>
      <c r="BF34" s="23"/>
      <c r="BG34" s="23"/>
      <c r="BH34" s="23"/>
      <c r="BI34" s="18">
        <f t="shared" si="33"/>
        <v>1080</v>
      </c>
      <c r="BJ34" s="18">
        <f t="shared" si="33"/>
        <v>171.5</v>
      </c>
      <c r="BK34" s="18">
        <f t="shared" si="33"/>
        <v>263.02999999999997</v>
      </c>
      <c r="BL34" s="24">
        <f t="shared" si="20"/>
        <v>153.37026239067052</v>
      </c>
      <c r="BM34" s="40">
        <v>180</v>
      </c>
      <c r="BN34" s="25">
        <v>28.6</v>
      </c>
      <c r="BO34" s="42">
        <v>90.03</v>
      </c>
      <c r="BP34" s="40"/>
      <c r="BQ34" s="25"/>
      <c r="BR34" s="42"/>
      <c r="BS34" s="40">
        <v>900</v>
      </c>
      <c r="BT34" s="25">
        <v>142.9</v>
      </c>
      <c r="BU34" s="42">
        <v>173</v>
      </c>
      <c r="BV34" s="40"/>
      <c r="BW34" s="25"/>
      <c r="BX34" s="42"/>
      <c r="BY34" s="21"/>
      <c r="BZ34" s="21"/>
      <c r="CA34" s="21"/>
      <c r="CB34" s="21"/>
      <c r="CC34" s="21"/>
      <c r="CD34" s="42"/>
      <c r="CE34" s="25"/>
      <c r="CF34" s="25"/>
      <c r="CG34" s="37"/>
      <c r="CH34" s="40">
        <v>20</v>
      </c>
      <c r="CI34" s="25">
        <v>5.3</v>
      </c>
      <c r="CJ34" s="42">
        <v>88.707999999999998</v>
      </c>
      <c r="CK34" s="50"/>
      <c r="CL34" s="21"/>
      <c r="CM34" s="42"/>
      <c r="CN34" s="40"/>
      <c r="CO34" s="25"/>
      <c r="CP34" s="42"/>
      <c r="CQ34" s="40"/>
      <c r="CR34" s="25"/>
      <c r="CS34" s="42"/>
      <c r="CT34" s="40"/>
      <c r="CU34" s="21"/>
      <c r="CV34" s="42"/>
      <c r="CW34" s="40"/>
      <c r="CX34" s="25"/>
      <c r="CY34" s="42"/>
      <c r="CZ34" s="21"/>
      <c r="DA34" s="16">
        <f t="shared" si="34"/>
        <v>23197.1</v>
      </c>
      <c r="DB34" s="16">
        <f t="shared" si="34"/>
        <v>6977.7</v>
      </c>
      <c r="DC34" s="16">
        <f t="shared" si="35"/>
        <v>7473.6729999999989</v>
      </c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53"/>
      <c r="DT34" s="53"/>
      <c r="DU34" s="21"/>
      <c r="DV34" s="21"/>
      <c r="DW34" s="26">
        <f t="shared" si="36"/>
        <v>0</v>
      </c>
      <c r="DX34" s="26">
        <f t="shared" si="36"/>
        <v>0</v>
      </c>
      <c r="DY34" s="26">
        <f t="shared" si="37"/>
        <v>0</v>
      </c>
    </row>
    <row r="35" spans="1:129" ht="12.75" customHeight="1">
      <c r="A35" s="14">
        <v>24</v>
      </c>
      <c r="B35" s="14">
        <v>29</v>
      </c>
      <c r="C35" s="15" t="s">
        <v>60</v>
      </c>
      <c r="D35" s="21">
        <v>8109.7</v>
      </c>
      <c r="E35" s="21">
        <v>100</v>
      </c>
      <c r="F35" s="16">
        <f t="shared" si="22"/>
        <v>33109.599999999999</v>
      </c>
      <c r="G35" s="16">
        <f t="shared" si="22"/>
        <v>10669.3</v>
      </c>
      <c r="H35" s="16">
        <f t="shared" si="22"/>
        <v>10653.371000000001</v>
      </c>
      <c r="I35" s="16">
        <f t="shared" si="1"/>
        <v>99.850702482824573</v>
      </c>
      <c r="J35" s="16">
        <f t="shared" si="23"/>
        <v>-8269.3999999999978</v>
      </c>
      <c r="K35" s="16">
        <f t="shared" si="24"/>
        <v>-1554.0830000000005</v>
      </c>
      <c r="L35" s="21">
        <v>24840.2</v>
      </c>
      <c r="M35" s="21">
        <v>9099.2880000000005</v>
      </c>
      <c r="N35" s="18">
        <f t="shared" si="25"/>
        <v>7435.5</v>
      </c>
      <c r="O35" s="18">
        <f t="shared" si="25"/>
        <v>2111.3000000000002</v>
      </c>
      <c r="P35" s="18">
        <f t="shared" si="26"/>
        <v>2095.3710000000001</v>
      </c>
      <c r="Q35" s="18">
        <f t="shared" si="7"/>
        <v>99.245535925732952</v>
      </c>
      <c r="R35" s="19">
        <f t="shared" si="27"/>
        <v>3302.9</v>
      </c>
      <c r="S35" s="19">
        <f t="shared" si="27"/>
        <v>923.40000000000009</v>
      </c>
      <c r="T35" s="19">
        <f t="shared" si="27"/>
        <v>866.35799999999995</v>
      </c>
      <c r="U35" s="20">
        <f t="shared" si="17"/>
        <v>93.822612085769961</v>
      </c>
      <c r="V35" s="40">
        <v>97</v>
      </c>
      <c r="W35" s="21">
        <v>26.7</v>
      </c>
      <c r="X35" s="42">
        <v>13.250999999999999</v>
      </c>
      <c r="Y35" s="22">
        <f t="shared" si="28"/>
        <v>49.629213483146067</v>
      </c>
      <c r="Z35" s="40">
        <v>597.6</v>
      </c>
      <c r="AA35" s="25">
        <v>200</v>
      </c>
      <c r="AB35" s="42">
        <v>135.16800000000001</v>
      </c>
      <c r="AC35" s="22">
        <f t="shared" si="29"/>
        <v>67.584000000000003</v>
      </c>
      <c r="AD35" s="40">
        <v>3205.9</v>
      </c>
      <c r="AE35" s="25">
        <v>896.7</v>
      </c>
      <c r="AF35" s="42">
        <v>853.10699999999997</v>
      </c>
      <c r="AG35" s="22">
        <f t="shared" si="30"/>
        <v>95.138507862161248</v>
      </c>
      <c r="AH35" s="40">
        <v>461</v>
      </c>
      <c r="AI35" s="25">
        <v>133.30000000000001</v>
      </c>
      <c r="AJ35" s="42">
        <v>21</v>
      </c>
      <c r="AK35" s="22">
        <f t="shared" si="31"/>
        <v>15.753938484621154</v>
      </c>
      <c r="AL35" s="25"/>
      <c r="AM35" s="25"/>
      <c r="AN35" s="42"/>
      <c r="AO35" s="22"/>
      <c r="AP35" s="21"/>
      <c r="AQ35" s="21"/>
      <c r="AR35" s="21"/>
      <c r="AS35" s="21"/>
      <c r="AT35" s="21"/>
      <c r="AU35" s="21"/>
      <c r="AV35" s="54">
        <v>25674.1</v>
      </c>
      <c r="AW35" s="54">
        <v>8558</v>
      </c>
      <c r="AX35" s="40">
        <f t="shared" si="18"/>
        <v>8558</v>
      </c>
      <c r="AY35" s="21"/>
      <c r="AZ35" s="21"/>
      <c r="BA35" s="40"/>
      <c r="BB35" s="58"/>
      <c r="BC35" s="21"/>
      <c r="BD35" s="23">
        <f t="shared" si="19"/>
        <v>0</v>
      </c>
      <c r="BE35" s="23"/>
      <c r="BF35" s="23"/>
      <c r="BG35" s="23"/>
      <c r="BH35" s="23"/>
      <c r="BI35" s="18">
        <f t="shared" si="33"/>
        <v>2584</v>
      </c>
      <c r="BJ35" s="18">
        <f t="shared" si="33"/>
        <v>761.3</v>
      </c>
      <c r="BK35" s="18">
        <f t="shared" si="33"/>
        <v>729.08500000000004</v>
      </c>
      <c r="BL35" s="24">
        <f t="shared" si="20"/>
        <v>95.768422435308025</v>
      </c>
      <c r="BM35" s="40">
        <v>2584</v>
      </c>
      <c r="BN35" s="25">
        <v>761.3</v>
      </c>
      <c r="BO35" s="42">
        <v>729.08500000000004</v>
      </c>
      <c r="BP35" s="40"/>
      <c r="BQ35" s="25"/>
      <c r="BR35" s="42"/>
      <c r="BS35" s="40"/>
      <c r="BT35" s="25"/>
      <c r="BU35" s="42"/>
      <c r="BV35" s="40"/>
      <c r="BW35" s="25"/>
      <c r="BX35" s="42"/>
      <c r="BY35" s="21"/>
      <c r="BZ35" s="21"/>
      <c r="CA35" s="21"/>
      <c r="CB35" s="21"/>
      <c r="CC35" s="21"/>
      <c r="CD35" s="42"/>
      <c r="CE35" s="25"/>
      <c r="CF35" s="25"/>
      <c r="CG35" s="37"/>
      <c r="CH35" s="40">
        <v>240</v>
      </c>
      <c r="CI35" s="25">
        <v>80</v>
      </c>
      <c r="CJ35" s="42">
        <v>141.76</v>
      </c>
      <c r="CK35" s="50">
        <v>200</v>
      </c>
      <c r="CL35" s="21">
        <v>60</v>
      </c>
      <c r="CM35" s="42">
        <v>101.76</v>
      </c>
      <c r="CN35" s="40"/>
      <c r="CO35" s="25"/>
      <c r="CP35" s="42"/>
      <c r="CQ35" s="40">
        <v>250</v>
      </c>
      <c r="CR35" s="25">
        <v>13.3</v>
      </c>
      <c r="CS35" s="42">
        <v>202</v>
      </c>
      <c r="CT35" s="40"/>
      <c r="CU35" s="21"/>
      <c r="CV35" s="42"/>
      <c r="CW35" s="40"/>
      <c r="CX35" s="25"/>
      <c r="CY35" s="42"/>
      <c r="CZ35" s="21"/>
      <c r="DA35" s="16">
        <f t="shared" si="34"/>
        <v>33109.599999999999</v>
      </c>
      <c r="DB35" s="16">
        <f t="shared" si="34"/>
        <v>10669.3</v>
      </c>
      <c r="DC35" s="16">
        <f t="shared" si="35"/>
        <v>10653.371000000001</v>
      </c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53"/>
      <c r="DT35" s="53"/>
      <c r="DU35" s="21"/>
      <c r="DV35" s="21"/>
      <c r="DW35" s="26">
        <f t="shared" si="36"/>
        <v>0</v>
      </c>
      <c r="DX35" s="26">
        <f t="shared" si="36"/>
        <v>0</v>
      </c>
      <c r="DY35" s="26">
        <f t="shared" si="37"/>
        <v>0</v>
      </c>
    </row>
    <row r="36" spans="1:129" ht="12.75" customHeight="1">
      <c r="A36" s="14">
        <v>25</v>
      </c>
      <c r="B36" s="14">
        <v>36</v>
      </c>
      <c r="C36" s="15" t="s">
        <v>61</v>
      </c>
      <c r="D36" s="21">
        <v>2046.7</v>
      </c>
      <c r="E36" s="21"/>
      <c r="F36" s="16">
        <f t="shared" si="22"/>
        <v>6894.9000000000005</v>
      </c>
      <c r="G36" s="16">
        <f t="shared" si="22"/>
        <v>2282.5</v>
      </c>
      <c r="H36" s="16">
        <f t="shared" si="22"/>
        <v>2278.4259999999999</v>
      </c>
      <c r="I36" s="16">
        <f t="shared" si="1"/>
        <v>99.821511500547643</v>
      </c>
      <c r="J36" s="16">
        <f t="shared" si="23"/>
        <v>-2029.1000000000004</v>
      </c>
      <c r="K36" s="16">
        <f t="shared" si="24"/>
        <v>-402.68100000000004</v>
      </c>
      <c r="L36" s="21">
        <v>4865.8</v>
      </c>
      <c r="M36" s="21">
        <v>1875.7449999999999</v>
      </c>
      <c r="N36" s="18">
        <f t="shared" si="25"/>
        <v>1095.8000000000002</v>
      </c>
      <c r="O36" s="18">
        <f t="shared" si="25"/>
        <v>349.5</v>
      </c>
      <c r="P36" s="18">
        <f t="shared" si="26"/>
        <v>345.42599999999999</v>
      </c>
      <c r="Q36" s="18">
        <f t="shared" si="7"/>
        <v>98.83433476394849</v>
      </c>
      <c r="R36" s="19">
        <f t="shared" si="27"/>
        <v>144.79999999999998</v>
      </c>
      <c r="S36" s="19">
        <f t="shared" si="27"/>
        <v>50.900000000000006</v>
      </c>
      <c r="T36" s="19">
        <f t="shared" si="27"/>
        <v>111.86</v>
      </c>
      <c r="U36" s="20">
        <f t="shared" si="17"/>
        <v>219.76424361493122</v>
      </c>
      <c r="V36" s="40">
        <v>10.199999999999999</v>
      </c>
      <c r="W36" s="21">
        <v>10.199999999999999</v>
      </c>
      <c r="X36" s="42">
        <v>10.26</v>
      </c>
      <c r="Y36" s="22">
        <f t="shared" si="28"/>
        <v>100.58823529411765</v>
      </c>
      <c r="Z36" s="40">
        <v>700</v>
      </c>
      <c r="AA36" s="25">
        <v>233.3</v>
      </c>
      <c r="AB36" s="42">
        <v>196.554</v>
      </c>
      <c r="AC36" s="22">
        <f t="shared" si="29"/>
        <v>84.249464209172743</v>
      </c>
      <c r="AD36" s="40">
        <v>134.6</v>
      </c>
      <c r="AE36" s="25">
        <v>40.700000000000003</v>
      </c>
      <c r="AF36" s="42">
        <v>101.6</v>
      </c>
      <c r="AG36" s="22">
        <f t="shared" si="30"/>
        <v>249.63144963144961</v>
      </c>
      <c r="AH36" s="40">
        <v>36</v>
      </c>
      <c r="AI36" s="25">
        <v>12</v>
      </c>
      <c r="AJ36" s="42">
        <v>0</v>
      </c>
      <c r="AK36" s="22">
        <f t="shared" si="31"/>
        <v>0</v>
      </c>
      <c r="AL36" s="25"/>
      <c r="AM36" s="25"/>
      <c r="AN36" s="42"/>
      <c r="AO36" s="22"/>
      <c r="AP36" s="21"/>
      <c r="AQ36" s="21"/>
      <c r="AR36" s="21"/>
      <c r="AS36" s="21"/>
      <c r="AT36" s="21"/>
      <c r="AU36" s="21"/>
      <c r="AV36" s="54">
        <v>5799.1</v>
      </c>
      <c r="AW36" s="54">
        <v>1933</v>
      </c>
      <c r="AX36" s="40">
        <f t="shared" si="18"/>
        <v>1933</v>
      </c>
      <c r="AY36" s="21"/>
      <c r="AZ36" s="21"/>
      <c r="BA36" s="40"/>
      <c r="BB36" s="55"/>
      <c r="BC36" s="21"/>
      <c r="BD36" s="23">
        <f t="shared" si="19"/>
        <v>0</v>
      </c>
      <c r="BE36" s="23"/>
      <c r="BF36" s="23"/>
      <c r="BG36" s="23"/>
      <c r="BH36" s="23"/>
      <c r="BI36" s="18">
        <f t="shared" si="33"/>
        <v>215</v>
      </c>
      <c r="BJ36" s="18">
        <f t="shared" si="33"/>
        <v>53.3</v>
      </c>
      <c r="BK36" s="18">
        <f t="shared" si="33"/>
        <v>37.012</v>
      </c>
      <c r="BL36" s="24">
        <f t="shared" si="20"/>
        <v>69.44090056285178</v>
      </c>
      <c r="BM36" s="40">
        <v>200</v>
      </c>
      <c r="BN36" s="25">
        <v>53.3</v>
      </c>
      <c r="BO36" s="42">
        <v>37.012</v>
      </c>
      <c r="BP36" s="40"/>
      <c r="BQ36" s="25"/>
      <c r="BR36" s="42"/>
      <c r="BS36" s="40"/>
      <c r="BT36" s="25"/>
      <c r="BU36" s="42"/>
      <c r="BV36" s="40">
        <v>15</v>
      </c>
      <c r="BW36" s="25">
        <v>0</v>
      </c>
      <c r="BX36" s="42">
        <v>0</v>
      </c>
      <c r="BY36" s="21"/>
      <c r="BZ36" s="21"/>
      <c r="CA36" s="21"/>
      <c r="CB36" s="21"/>
      <c r="CC36" s="21"/>
      <c r="CD36" s="42"/>
      <c r="CE36" s="25"/>
      <c r="CF36" s="25"/>
      <c r="CG36" s="37"/>
      <c r="CH36" s="40"/>
      <c r="CI36" s="25"/>
      <c r="CJ36" s="42"/>
      <c r="CK36" s="50"/>
      <c r="CL36" s="21"/>
      <c r="CM36" s="42"/>
      <c r="CN36" s="40"/>
      <c r="CO36" s="25"/>
      <c r="CP36" s="42"/>
      <c r="CQ36" s="40"/>
      <c r="CR36" s="25"/>
      <c r="CS36" s="42"/>
      <c r="CT36" s="40"/>
      <c r="CU36" s="21"/>
      <c r="CV36" s="42"/>
      <c r="CW36" s="40"/>
      <c r="CX36" s="25"/>
      <c r="CY36" s="42"/>
      <c r="CZ36" s="21"/>
      <c r="DA36" s="16">
        <f t="shared" si="34"/>
        <v>6894.9000000000005</v>
      </c>
      <c r="DB36" s="16">
        <f t="shared" si="34"/>
        <v>2282.5</v>
      </c>
      <c r="DC36" s="16">
        <f t="shared" si="35"/>
        <v>2278.4259999999999</v>
      </c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53"/>
      <c r="DT36" s="53"/>
      <c r="DU36" s="21"/>
      <c r="DV36" s="21"/>
      <c r="DW36" s="26">
        <f t="shared" si="36"/>
        <v>0</v>
      </c>
      <c r="DX36" s="26">
        <f t="shared" si="36"/>
        <v>0</v>
      </c>
      <c r="DY36" s="26">
        <f t="shared" si="37"/>
        <v>0</v>
      </c>
    </row>
    <row r="37" spans="1:129" ht="12.75" customHeight="1">
      <c r="A37" s="14">
        <v>26</v>
      </c>
      <c r="B37" s="14">
        <v>42</v>
      </c>
      <c r="C37" s="15" t="s">
        <v>62</v>
      </c>
      <c r="D37" s="21">
        <v>25377.1</v>
      </c>
      <c r="E37" s="21"/>
      <c r="F37" s="16">
        <f t="shared" si="22"/>
        <v>84511.200000000012</v>
      </c>
      <c r="G37" s="16">
        <f t="shared" si="22"/>
        <v>26215.200000000001</v>
      </c>
      <c r="H37" s="16">
        <f t="shared" si="22"/>
        <v>27535.394000000004</v>
      </c>
      <c r="I37" s="16">
        <f t="shared" si="1"/>
        <v>105.03598675577528</v>
      </c>
      <c r="J37" s="16">
        <f t="shared" si="23"/>
        <v>-13247.010000000009</v>
      </c>
      <c r="K37" s="16">
        <f t="shared" si="24"/>
        <v>2014.0249999999978</v>
      </c>
      <c r="L37" s="21">
        <v>71264.19</v>
      </c>
      <c r="M37" s="21">
        <v>29549.419000000002</v>
      </c>
      <c r="N37" s="18">
        <f t="shared" si="25"/>
        <v>11967.3</v>
      </c>
      <c r="O37" s="18">
        <f t="shared" si="25"/>
        <v>3046.6000000000004</v>
      </c>
      <c r="P37" s="18">
        <f t="shared" si="26"/>
        <v>4366.7939999999999</v>
      </c>
      <c r="Q37" s="18">
        <f t="shared" si="7"/>
        <v>143.33335521565022</v>
      </c>
      <c r="R37" s="19">
        <f t="shared" si="27"/>
        <v>6989.9</v>
      </c>
      <c r="S37" s="19">
        <f t="shared" si="27"/>
        <v>1666.7</v>
      </c>
      <c r="T37" s="19">
        <f t="shared" si="27"/>
        <v>2604.1579999999999</v>
      </c>
      <c r="U37" s="20">
        <f t="shared" si="17"/>
        <v>156.24635507289852</v>
      </c>
      <c r="V37" s="40">
        <v>269.7</v>
      </c>
      <c r="W37" s="21">
        <v>66.7</v>
      </c>
      <c r="X37" s="42">
        <v>92.518000000000001</v>
      </c>
      <c r="Y37" s="22">
        <f t="shared" si="28"/>
        <v>138.70764617691154</v>
      </c>
      <c r="Z37" s="40">
        <v>894.1</v>
      </c>
      <c r="AA37" s="25">
        <v>293.3</v>
      </c>
      <c r="AB37" s="42">
        <v>345.20299999999997</v>
      </c>
      <c r="AC37" s="22">
        <f t="shared" si="29"/>
        <v>117.69621547903169</v>
      </c>
      <c r="AD37" s="40">
        <v>6720.2</v>
      </c>
      <c r="AE37" s="25">
        <v>1600</v>
      </c>
      <c r="AF37" s="42">
        <v>2511.64</v>
      </c>
      <c r="AG37" s="22">
        <f t="shared" si="30"/>
        <v>156.97749999999999</v>
      </c>
      <c r="AH37" s="40">
        <v>590</v>
      </c>
      <c r="AI37" s="25">
        <v>193.3</v>
      </c>
      <c r="AJ37" s="42">
        <v>330</v>
      </c>
      <c r="AK37" s="22">
        <f t="shared" si="31"/>
        <v>170.71908949818933</v>
      </c>
      <c r="AL37" s="25"/>
      <c r="AM37" s="25"/>
      <c r="AN37" s="42"/>
      <c r="AO37" s="22"/>
      <c r="AP37" s="21"/>
      <c r="AQ37" s="21"/>
      <c r="AR37" s="21"/>
      <c r="AS37" s="21"/>
      <c r="AT37" s="21"/>
      <c r="AU37" s="21"/>
      <c r="AV37" s="54">
        <v>60919.1</v>
      </c>
      <c r="AW37" s="54">
        <v>20306.400000000001</v>
      </c>
      <c r="AX37" s="40">
        <f t="shared" si="18"/>
        <v>20306.400000000001</v>
      </c>
      <c r="AY37" s="21">
        <v>8802.2999999999993</v>
      </c>
      <c r="AZ37" s="21">
        <v>2203.5</v>
      </c>
      <c r="BA37" s="21">
        <v>2203.5</v>
      </c>
      <c r="BB37" s="21">
        <v>2822.5</v>
      </c>
      <c r="BC37" s="21">
        <v>658.7</v>
      </c>
      <c r="BD37" s="23">
        <f t="shared" si="19"/>
        <v>658.7</v>
      </c>
      <c r="BE37" s="23"/>
      <c r="BF37" s="23"/>
      <c r="BG37" s="23"/>
      <c r="BH37" s="23"/>
      <c r="BI37" s="18">
        <f t="shared" si="33"/>
        <v>3353.3</v>
      </c>
      <c r="BJ37" s="18">
        <f t="shared" si="33"/>
        <v>853.3</v>
      </c>
      <c r="BK37" s="18">
        <f t="shared" si="33"/>
        <v>851.93299999999999</v>
      </c>
      <c r="BL37" s="24">
        <f t="shared" si="20"/>
        <v>99.839798429626157</v>
      </c>
      <c r="BM37" s="40">
        <v>2993.3</v>
      </c>
      <c r="BN37" s="25">
        <v>733.3</v>
      </c>
      <c r="BO37" s="42">
        <v>698.93299999999999</v>
      </c>
      <c r="BP37" s="40"/>
      <c r="BQ37" s="25"/>
      <c r="BR37" s="42"/>
      <c r="BS37" s="40">
        <v>80</v>
      </c>
      <c r="BT37" s="25">
        <v>26.7</v>
      </c>
      <c r="BU37" s="42">
        <v>80</v>
      </c>
      <c r="BV37" s="40">
        <v>280</v>
      </c>
      <c r="BW37" s="25">
        <v>93.3</v>
      </c>
      <c r="BX37" s="42">
        <v>73</v>
      </c>
      <c r="BY37" s="21"/>
      <c r="BZ37" s="21"/>
      <c r="CA37" s="21"/>
      <c r="CB37" s="21"/>
      <c r="CC37" s="21"/>
      <c r="CD37" s="42"/>
      <c r="CE37" s="25"/>
      <c r="CF37" s="25"/>
      <c r="CG37" s="37"/>
      <c r="CH37" s="40">
        <v>100</v>
      </c>
      <c r="CI37" s="25">
        <v>26.7</v>
      </c>
      <c r="CJ37" s="42">
        <v>215.5</v>
      </c>
      <c r="CK37" s="50"/>
      <c r="CL37" s="21"/>
      <c r="CM37" s="42"/>
      <c r="CN37" s="40"/>
      <c r="CO37" s="25"/>
      <c r="CP37" s="42"/>
      <c r="CQ37" s="40">
        <v>40</v>
      </c>
      <c r="CR37" s="25">
        <v>13.3</v>
      </c>
      <c r="CS37" s="42">
        <v>20</v>
      </c>
      <c r="CT37" s="40"/>
      <c r="CU37" s="21"/>
      <c r="CV37" s="42"/>
      <c r="CW37" s="40"/>
      <c r="CX37" s="25"/>
      <c r="CY37" s="42"/>
      <c r="CZ37" s="21"/>
      <c r="DA37" s="16">
        <f t="shared" si="34"/>
        <v>84511.200000000012</v>
      </c>
      <c r="DB37" s="16">
        <f t="shared" si="34"/>
        <v>26215.200000000001</v>
      </c>
      <c r="DC37" s="16">
        <f t="shared" si="35"/>
        <v>27535.394000000004</v>
      </c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53"/>
      <c r="DT37" s="53"/>
      <c r="DU37" s="21"/>
      <c r="DV37" s="21"/>
      <c r="DW37" s="26">
        <f t="shared" si="36"/>
        <v>0</v>
      </c>
      <c r="DX37" s="26">
        <f t="shared" si="36"/>
        <v>0</v>
      </c>
      <c r="DY37" s="26">
        <f t="shared" si="37"/>
        <v>0</v>
      </c>
    </row>
    <row r="38" spans="1:129" ht="12.75" customHeight="1">
      <c r="A38" s="14">
        <v>27</v>
      </c>
      <c r="B38" s="14">
        <v>2</v>
      </c>
      <c r="C38" s="28" t="s">
        <v>109</v>
      </c>
      <c r="D38" s="23">
        <v>4501.3999999999996</v>
      </c>
      <c r="E38" s="23"/>
      <c r="F38" s="16">
        <f t="shared" si="22"/>
        <v>218996.10000000003</v>
      </c>
      <c r="G38" s="16">
        <f t="shared" si="22"/>
        <v>68339.599999999991</v>
      </c>
      <c r="H38" s="16">
        <f t="shared" si="22"/>
        <v>67392.527000000002</v>
      </c>
      <c r="I38" s="16">
        <f t="shared" si="1"/>
        <v>98.614166603257857</v>
      </c>
      <c r="J38" s="16">
        <f t="shared" si="23"/>
        <v>-67774.47000000003</v>
      </c>
      <c r="K38" s="16">
        <f t="shared" si="24"/>
        <v>-9316.5829999999987</v>
      </c>
      <c r="L38" s="17">
        <v>151221.63</v>
      </c>
      <c r="M38" s="17">
        <v>58075.944000000003</v>
      </c>
      <c r="N38" s="18">
        <f t="shared" ref="N38:N54" si="38">V38+Z38+AD38+AH38+AL38+AP38+BE38+BM38+BP38+BS38+BV38+BY38+CE38+CH38+CN38+CQ38+CW38</f>
        <v>50400</v>
      </c>
      <c r="O38" s="18">
        <f t="shared" ref="O38:O54" si="39">W38+AA38+AE38+AI38+AM38+AQ38+BF38+BN38+BQ38+BT38+BW38+BZ38+CF38+CI38+CO38+CR38+CX38</f>
        <v>15516.7</v>
      </c>
      <c r="P38" s="18">
        <f t="shared" ref="P38:P54" si="40">X38+AB38+AF38+AJ38+AN38+AR38+BH38+BO38+BR38+BU38+BX38+CA38+CG38+CJ38+CP38+CS38+CY38</f>
        <v>15016.747000000001</v>
      </c>
      <c r="Q38" s="18">
        <f t="shared" si="7"/>
        <v>96.777968253559081</v>
      </c>
      <c r="R38" s="19">
        <f t="shared" ref="R38:T54" si="41">V38+AD38</f>
        <v>17500</v>
      </c>
      <c r="S38" s="19">
        <f t="shared" si="41"/>
        <v>5333.4</v>
      </c>
      <c r="T38" s="19">
        <f t="shared" si="41"/>
        <v>5619.79</v>
      </c>
      <c r="U38" s="20">
        <f t="shared" si="17"/>
        <v>105.36974537818278</v>
      </c>
      <c r="V38" s="40">
        <v>3000</v>
      </c>
      <c r="W38" s="21">
        <v>666.7</v>
      </c>
      <c r="X38" s="42">
        <v>1101.4590000000001</v>
      </c>
      <c r="Y38" s="22">
        <f t="shared" ref="Y38:Y43" si="42">X38*100/W38</f>
        <v>165.21058947052649</v>
      </c>
      <c r="Z38" s="40">
        <v>5500</v>
      </c>
      <c r="AA38" s="25">
        <v>1766.7</v>
      </c>
      <c r="AB38" s="42">
        <v>1379.162</v>
      </c>
      <c r="AC38" s="22">
        <f t="shared" ref="AC38:AC54" si="43">AB38*100/AA38</f>
        <v>78.064300673572205</v>
      </c>
      <c r="AD38" s="40">
        <v>14500</v>
      </c>
      <c r="AE38" s="25">
        <v>4666.7</v>
      </c>
      <c r="AF38" s="42">
        <v>4518.3310000000001</v>
      </c>
      <c r="AG38" s="22">
        <f t="shared" ref="AG38:AG54" si="44">AF38*100/AE38</f>
        <v>96.820686995092899</v>
      </c>
      <c r="AH38" s="40">
        <v>3200</v>
      </c>
      <c r="AI38" s="25">
        <v>1166.7</v>
      </c>
      <c r="AJ38" s="42">
        <v>1302.1600000000001</v>
      </c>
      <c r="AK38" s="22">
        <f>AJ38*100/AI38</f>
        <v>111.61052541355961</v>
      </c>
      <c r="AL38" s="25">
        <v>3500</v>
      </c>
      <c r="AM38" s="25">
        <v>833.3</v>
      </c>
      <c r="AN38" s="42">
        <v>1165.9000000000001</v>
      </c>
      <c r="AO38" s="22">
        <f t="shared" si="32"/>
        <v>139.91359654386179</v>
      </c>
      <c r="AP38" s="23"/>
      <c r="AQ38" s="23"/>
      <c r="AR38" s="23"/>
      <c r="AS38" s="23"/>
      <c r="AT38" s="23"/>
      <c r="AU38" s="21"/>
      <c r="AV38" s="54">
        <v>131396.20000000001</v>
      </c>
      <c r="AW38" s="54">
        <v>43798.7</v>
      </c>
      <c r="AX38" s="40">
        <f t="shared" si="18"/>
        <v>43798.7</v>
      </c>
      <c r="AY38" s="23">
        <v>4534.5</v>
      </c>
      <c r="AZ38" s="23">
        <v>1135.2</v>
      </c>
      <c r="BA38" s="23">
        <v>1135.2</v>
      </c>
      <c r="BB38" s="35">
        <v>27318.7</v>
      </c>
      <c r="BC38" s="23">
        <v>6373.3</v>
      </c>
      <c r="BD38" s="23">
        <f t="shared" si="19"/>
        <v>6373.3</v>
      </c>
      <c r="BE38" s="23"/>
      <c r="BF38" s="23"/>
      <c r="BG38" s="23"/>
      <c r="BH38" s="23"/>
      <c r="BI38" s="18">
        <f t="shared" ref="BI38:BK54" si="45">BM38+BP38+BS38+BV38</f>
        <v>7500</v>
      </c>
      <c r="BJ38" s="18">
        <f t="shared" si="45"/>
        <v>2416.6</v>
      </c>
      <c r="BK38" s="18">
        <f t="shared" si="45"/>
        <v>1865.0349999999999</v>
      </c>
      <c r="BL38" s="24">
        <f t="shared" si="20"/>
        <v>77.175991061822387</v>
      </c>
      <c r="BM38" s="40">
        <v>1500</v>
      </c>
      <c r="BN38" s="25">
        <v>483.3</v>
      </c>
      <c r="BO38" s="42">
        <v>414.50599999999997</v>
      </c>
      <c r="BP38" s="40"/>
      <c r="BQ38" s="25"/>
      <c r="BR38" s="42"/>
      <c r="BS38" s="40"/>
      <c r="BT38" s="21"/>
      <c r="BU38" s="37"/>
      <c r="BV38" s="40">
        <v>6000</v>
      </c>
      <c r="BW38" s="25">
        <v>1933.3</v>
      </c>
      <c r="BX38" s="42">
        <v>1450.529</v>
      </c>
      <c r="BY38" s="23"/>
      <c r="BZ38" s="23"/>
      <c r="CA38" s="23"/>
      <c r="CB38" s="21">
        <v>5346.7</v>
      </c>
      <c r="CC38" s="21">
        <v>1515.7</v>
      </c>
      <c r="CD38" s="42">
        <v>1068.58</v>
      </c>
      <c r="CE38" s="25"/>
      <c r="CF38" s="25"/>
      <c r="CG38" s="37"/>
      <c r="CH38" s="40">
        <v>11000</v>
      </c>
      <c r="CI38" s="25">
        <v>3333.3</v>
      </c>
      <c r="CJ38" s="42">
        <v>3025</v>
      </c>
      <c r="CK38" s="50">
        <v>11000</v>
      </c>
      <c r="CL38" s="23">
        <v>3333.3</v>
      </c>
      <c r="CM38" s="42">
        <v>3025</v>
      </c>
      <c r="CN38" s="40"/>
      <c r="CO38" s="25"/>
      <c r="CP38" s="42"/>
      <c r="CQ38" s="40"/>
      <c r="CR38" s="25"/>
      <c r="CS38" s="42"/>
      <c r="CT38" s="40"/>
      <c r="CU38" s="23"/>
      <c r="CV38" s="42"/>
      <c r="CW38" s="40">
        <v>2200</v>
      </c>
      <c r="CX38" s="25">
        <v>666.7</v>
      </c>
      <c r="CY38" s="42">
        <v>659.7</v>
      </c>
      <c r="CZ38" s="21"/>
      <c r="DA38" s="16">
        <f t="shared" ref="DA38:DA54" si="46">V38+Z38+AD38+AH38+AL38+AP38+AS38+AV38+AY38+BB38+BE38+BM38+BP38+BS38+BV38+BY38+CB38+CE38+CH38+CN38+CQ38+CT38+CW38</f>
        <v>218996.10000000003</v>
      </c>
      <c r="DB38" s="16">
        <f t="shared" ref="DB38:DB54" si="47">W38+AA38+AE38+AI38+AM38+AQ38+AT38+AW38+AZ38+BC38+BF38+BN38+BQ38+BT38+BW38+BZ38+CC38+CF38+CI38+CO38+CR38+CU38+CX38</f>
        <v>68339.599999999991</v>
      </c>
      <c r="DC38" s="16">
        <f t="shared" ref="DC38:DC54" si="48">X38+AB38+AF38+AJ38+AN38+AR38+AU38+AX38+BA38+BD38+BH38+BO38+BR38+BU38+BX38+CA38+CD38+CG38+CJ38+CP38+CS38+CV38+CY38+CZ38</f>
        <v>67392.527000000002</v>
      </c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52"/>
      <c r="DT38" s="53"/>
      <c r="DU38" s="21"/>
      <c r="DV38" s="21"/>
      <c r="DW38" s="26">
        <f t="shared" si="36"/>
        <v>0</v>
      </c>
      <c r="DX38" s="26">
        <f t="shared" si="36"/>
        <v>0</v>
      </c>
      <c r="DY38" s="26">
        <f t="shared" si="37"/>
        <v>0</v>
      </c>
    </row>
    <row r="39" spans="1:129" ht="12.75" customHeight="1">
      <c r="A39" s="14">
        <v>28</v>
      </c>
      <c r="B39" s="14">
        <v>10</v>
      </c>
      <c r="C39" s="15" t="s">
        <v>63</v>
      </c>
      <c r="D39" s="23">
        <v>24404.400000000001</v>
      </c>
      <c r="E39" s="23"/>
      <c r="F39" s="16">
        <f t="shared" si="22"/>
        <v>50247.200000000004</v>
      </c>
      <c r="G39" s="16">
        <f t="shared" si="22"/>
        <v>15863.400000000001</v>
      </c>
      <c r="H39" s="16">
        <f t="shared" si="22"/>
        <v>15907.545</v>
      </c>
      <c r="I39" s="16">
        <f>H39/G39*100</f>
        <v>100.27828208328604</v>
      </c>
      <c r="J39" s="16">
        <f t="shared" si="23"/>
        <v>-13362.200000000004</v>
      </c>
      <c r="K39" s="16">
        <f t="shared" si="24"/>
        <v>-1289.3220000000001</v>
      </c>
      <c r="L39" s="17">
        <v>36885</v>
      </c>
      <c r="M39" s="17">
        <v>14618.223</v>
      </c>
      <c r="N39" s="18">
        <f t="shared" si="38"/>
        <v>8918.2999999999993</v>
      </c>
      <c r="O39" s="18">
        <f t="shared" si="39"/>
        <v>2185.3999999999996</v>
      </c>
      <c r="P39" s="18">
        <f t="shared" si="40"/>
        <v>2229.5450000000001</v>
      </c>
      <c r="Q39" s="18">
        <f t="shared" si="7"/>
        <v>102.01999633934294</v>
      </c>
      <c r="R39" s="19">
        <f t="shared" si="41"/>
        <v>2972.3</v>
      </c>
      <c r="S39" s="19">
        <f t="shared" si="41"/>
        <v>1033.3</v>
      </c>
      <c r="T39" s="19">
        <f t="shared" si="41"/>
        <v>1741.3580000000002</v>
      </c>
      <c r="U39" s="20">
        <f t="shared" si="17"/>
        <v>168.52395238556085</v>
      </c>
      <c r="V39" s="40">
        <v>100</v>
      </c>
      <c r="W39" s="21">
        <v>33.299999999999997</v>
      </c>
      <c r="X39" s="42">
        <v>99.177999999999997</v>
      </c>
      <c r="Y39" s="22">
        <f t="shared" si="42"/>
        <v>297.83183183183183</v>
      </c>
      <c r="Z39" s="40">
        <v>3896.6</v>
      </c>
      <c r="AA39" s="25">
        <v>649.4</v>
      </c>
      <c r="AB39" s="42">
        <v>29.187000000000001</v>
      </c>
      <c r="AC39" s="22">
        <f t="shared" si="43"/>
        <v>4.4944564213119813</v>
      </c>
      <c r="AD39" s="40">
        <v>2872.3</v>
      </c>
      <c r="AE39" s="25">
        <v>1000</v>
      </c>
      <c r="AF39" s="42">
        <v>1642.18</v>
      </c>
      <c r="AG39" s="22">
        <f t="shared" si="44"/>
        <v>164.21799999999999</v>
      </c>
      <c r="AH39" s="40">
        <v>192</v>
      </c>
      <c r="AI39" s="25">
        <v>64</v>
      </c>
      <c r="AJ39" s="42">
        <v>106</v>
      </c>
      <c r="AK39" s="22">
        <f>AJ39*100/AI39</f>
        <v>165.625</v>
      </c>
      <c r="AL39" s="25"/>
      <c r="AM39" s="25"/>
      <c r="AN39" s="42"/>
      <c r="AO39" s="21"/>
      <c r="AP39" s="23"/>
      <c r="AQ39" s="23"/>
      <c r="AR39" s="23"/>
      <c r="AS39" s="23"/>
      <c r="AT39" s="23"/>
      <c r="AU39" s="21"/>
      <c r="AV39" s="54">
        <v>40170.1</v>
      </c>
      <c r="AW39" s="54">
        <v>13390</v>
      </c>
      <c r="AX39" s="40">
        <f t="shared" si="18"/>
        <v>13390</v>
      </c>
      <c r="AY39" s="23"/>
      <c r="AZ39" s="23"/>
      <c r="BA39" s="40"/>
      <c r="BB39" s="23">
        <v>1158.8</v>
      </c>
      <c r="BC39" s="23">
        <v>288</v>
      </c>
      <c r="BD39" s="23">
        <f t="shared" si="19"/>
        <v>288</v>
      </c>
      <c r="BE39" s="23"/>
      <c r="BF39" s="23"/>
      <c r="BG39" s="23"/>
      <c r="BH39" s="23"/>
      <c r="BI39" s="18">
        <f t="shared" si="45"/>
        <v>1857.4</v>
      </c>
      <c r="BJ39" s="18">
        <f t="shared" si="45"/>
        <v>438.7</v>
      </c>
      <c r="BK39" s="18">
        <f t="shared" si="45"/>
        <v>353</v>
      </c>
      <c r="BL39" s="24">
        <f t="shared" si="20"/>
        <v>80.465010257579223</v>
      </c>
      <c r="BM39" s="40">
        <v>1833.4</v>
      </c>
      <c r="BN39" s="25">
        <v>426.7</v>
      </c>
      <c r="BO39" s="42">
        <v>341</v>
      </c>
      <c r="BP39" s="40"/>
      <c r="BQ39" s="25"/>
      <c r="BR39" s="42"/>
      <c r="BS39" s="40"/>
      <c r="BT39" s="21"/>
      <c r="BU39" s="37"/>
      <c r="BV39" s="40">
        <v>24</v>
      </c>
      <c r="BW39" s="25">
        <v>12</v>
      </c>
      <c r="BX39" s="42">
        <v>12</v>
      </c>
      <c r="BY39" s="23"/>
      <c r="BZ39" s="23"/>
      <c r="CA39" s="23"/>
      <c r="CB39" s="21"/>
      <c r="CC39" s="21"/>
      <c r="CD39" s="42"/>
      <c r="CE39" s="25"/>
      <c r="CF39" s="25"/>
      <c r="CG39" s="37"/>
      <c r="CH39" s="40"/>
      <c r="CI39" s="25"/>
      <c r="CJ39" s="42"/>
      <c r="CK39" s="50"/>
      <c r="CL39" s="23"/>
      <c r="CM39" s="42"/>
      <c r="CN39" s="40"/>
      <c r="CO39" s="25"/>
      <c r="CP39" s="42"/>
      <c r="CQ39" s="40"/>
      <c r="CR39" s="25"/>
      <c r="CS39" s="42"/>
      <c r="CT39" s="40"/>
      <c r="CU39" s="23"/>
      <c r="CV39" s="42"/>
      <c r="CW39" s="40"/>
      <c r="CX39" s="25"/>
      <c r="CY39" s="42"/>
      <c r="CZ39" s="21"/>
      <c r="DA39" s="16">
        <f t="shared" si="46"/>
        <v>50247.200000000004</v>
      </c>
      <c r="DB39" s="16">
        <f t="shared" si="47"/>
        <v>15863.400000000001</v>
      </c>
      <c r="DC39" s="16">
        <f t="shared" si="48"/>
        <v>15907.545</v>
      </c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53"/>
      <c r="DT39" s="53"/>
      <c r="DU39" s="21"/>
      <c r="DV39" s="21"/>
      <c r="DW39" s="26">
        <f t="shared" si="36"/>
        <v>0</v>
      </c>
      <c r="DX39" s="26">
        <f t="shared" si="36"/>
        <v>0</v>
      </c>
      <c r="DY39" s="26">
        <f t="shared" si="37"/>
        <v>0</v>
      </c>
    </row>
    <row r="40" spans="1:129" ht="12.75" customHeight="1">
      <c r="A40" s="14">
        <v>29</v>
      </c>
      <c r="B40" s="14">
        <v>11</v>
      </c>
      <c r="C40" s="15" t="s">
        <v>64</v>
      </c>
      <c r="D40" s="23">
        <v>212.8</v>
      </c>
      <c r="E40" s="23"/>
      <c r="F40" s="16">
        <f t="shared" si="22"/>
        <v>14554.8</v>
      </c>
      <c r="G40" s="16">
        <f t="shared" si="22"/>
        <v>4646.6000000000004</v>
      </c>
      <c r="H40" s="16">
        <f t="shared" si="22"/>
        <v>4579.7970000000005</v>
      </c>
      <c r="I40" s="16">
        <f t="shared" ref="I40:I74" si="49">H40/G40*100</f>
        <v>98.562325140963296</v>
      </c>
      <c r="J40" s="16">
        <f t="shared" si="23"/>
        <v>-5758.0999999999985</v>
      </c>
      <c r="K40" s="16">
        <f t="shared" si="24"/>
        <v>-1174.3400000000006</v>
      </c>
      <c r="L40" s="17">
        <v>8796.7000000000007</v>
      </c>
      <c r="M40" s="17">
        <v>3405.4569999999999</v>
      </c>
      <c r="N40" s="18">
        <f t="shared" si="38"/>
        <v>932.6</v>
      </c>
      <c r="O40" s="18">
        <f t="shared" si="39"/>
        <v>310</v>
      </c>
      <c r="P40" s="18">
        <f t="shared" si="40"/>
        <v>243.197</v>
      </c>
      <c r="Q40" s="18">
        <f t="shared" si="7"/>
        <v>78.450645161290325</v>
      </c>
      <c r="R40" s="19">
        <f t="shared" si="41"/>
        <v>886.7</v>
      </c>
      <c r="S40" s="19">
        <f t="shared" si="41"/>
        <v>295.3</v>
      </c>
      <c r="T40" s="19">
        <f t="shared" si="41"/>
        <v>242.57300000000001</v>
      </c>
      <c r="U40" s="20">
        <f t="shared" si="17"/>
        <v>82.144598713173039</v>
      </c>
      <c r="V40" s="40">
        <v>35.6</v>
      </c>
      <c r="W40" s="21">
        <v>12</v>
      </c>
      <c r="X40" s="42">
        <v>0.32700000000000001</v>
      </c>
      <c r="Y40" s="22">
        <f t="shared" si="42"/>
        <v>2.7250000000000001</v>
      </c>
      <c r="Z40" s="40">
        <v>45.9</v>
      </c>
      <c r="AA40" s="25">
        <v>14.7</v>
      </c>
      <c r="AB40" s="42">
        <v>0.624</v>
      </c>
      <c r="AC40" s="22">
        <f t="shared" si="43"/>
        <v>4.2448979591836737</v>
      </c>
      <c r="AD40" s="40">
        <v>851.1</v>
      </c>
      <c r="AE40" s="25">
        <v>283.3</v>
      </c>
      <c r="AF40" s="42">
        <v>242.24600000000001</v>
      </c>
      <c r="AG40" s="22">
        <f t="shared" si="44"/>
        <v>85.50864807624427</v>
      </c>
      <c r="AH40" s="40"/>
      <c r="AI40" s="25"/>
      <c r="AJ40" s="42"/>
      <c r="AK40" s="22"/>
      <c r="AL40" s="25"/>
      <c r="AM40" s="25"/>
      <c r="AN40" s="42"/>
      <c r="AO40" s="21"/>
      <c r="AP40" s="23"/>
      <c r="AQ40" s="23"/>
      <c r="AR40" s="23"/>
      <c r="AS40" s="23"/>
      <c r="AT40" s="23"/>
      <c r="AU40" s="21"/>
      <c r="AV40" s="54">
        <v>11499.8</v>
      </c>
      <c r="AW40" s="54">
        <v>3833.3</v>
      </c>
      <c r="AX40" s="40">
        <f t="shared" si="18"/>
        <v>3833.3</v>
      </c>
      <c r="AY40" s="23"/>
      <c r="AZ40" s="23"/>
      <c r="BA40" s="40"/>
      <c r="BB40" s="36">
        <v>2122.4</v>
      </c>
      <c r="BC40" s="23">
        <v>503.3</v>
      </c>
      <c r="BD40" s="23">
        <f t="shared" si="19"/>
        <v>503.3</v>
      </c>
      <c r="BE40" s="23"/>
      <c r="BF40" s="23"/>
      <c r="BG40" s="23"/>
      <c r="BH40" s="23"/>
      <c r="BI40" s="18">
        <f t="shared" si="45"/>
        <v>0</v>
      </c>
      <c r="BJ40" s="18">
        <f t="shared" si="45"/>
        <v>0</v>
      </c>
      <c r="BK40" s="18">
        <f t="shared" si="45"/>
        <v>0</v>
      </c>
      <c r="BL40" s="24">
        <v>0</v>
      </c>
      <c r="BM40" s="40"/>
      <c r="BN40" s="25"/>
      <c r="BO40" s="42"/>
      <c r="BP40" s="40"/>
      <c r="BQ40" s="25"/>
      <c r="BR40" s="42"/>
      <c r="BS40" s="40"/>
      <c r="BT40" s="21"/>
      <c r="BU40" s="37"/>
      <c r="BV40" s="40"/>
      <c r="BW40" s="25"/>
      <c r="BX40" s="42"/>
      <c r="BY40" s="23"/>
      <c r="BZ40" s="23"/>
      <c r="CA40" s="23"/>
      <c r="CB40" s="21"/>
      <c r="CC40" s="21"/>
      <c r="CD40" s="42"/>
      <c r="CE40" s="25"/>
      <c r="CF40" s="25"/>
      <c r="CG40" s="37"/>
      <c r="CH40" s="40"/>
      <c r="CI40" s="25"/>
      <c r="CJ40" s="42"/>
      <c r="CK40" s="50"/>
      <c r="CL40" s="23"/>
      <c r="CM40" s="42"/>
      <c r="CN40" s="40"/>
      <c r="CO40" s="25"/>
      <c r="CP40" s="42"/>
      <c r="CQ40" s="40"/>
      <c r="CR40" s="25"/>
      <c r="CS40" s="42"/>
      <c r="CT40" s="40"/>
      <c r="CU40" s="23"/>
      <c r="CV40" s="42"/>
      <c r="CW40" s="40"/>
      <c r="CX40" s="25"/>
      <c r="CY40" s="42"/>
      <c r="CZ40" s="21"/>
      <c r="DA40" s="16">
        <f t="shared" si="46"/>
        <v>14554.8</v>
      </c>
      <c r="DB40" s="16">
        <f t="shared" si="47"/>
        <v>4646.6000000000004</v>
      </c>
      <c r="DC40" s="16">
        <f t="shared" si="48"/>
        <v>4579.7970000000005</v>
      </c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53"/>
      <c r="DT40" s="53"/>
      <c r="DU40" s="21"/>
      <c r="DV40" s="21"/>
      <c r="DW40" s="26">
        <f t="shared" si="36"/>
        <v>0</v>
      </c>
      <c r="DX40" s="26">
        <f t="shared" si="36"/>
        <v>0</v>
      </c>
      <c r="DY40" s="26">
        <f t="shared" si="37"/>
        <v>0</v>
      </c>
    </row>
    <row r="41" spans="1:129" ht="12.75" customHeight="1">
      <c r="A41" s="14">
        <v>30</v>
      </c>
      <c r="B41" s="14">
        <v>14</v>
      </c>
      <c r="C41" s="15" t="s">
        <v>65</v>
      </c>
      <c r="D41" s="21">
        <v>14247.9</v>
      </c>
      <c r="E41" s="21"/>
      <c r="F41" s="16">
        <f t="shared" si="22"/>
        <v>70550.000000000015</v>
      </c>
      <c r="G41" s="16">
        <f t="shared" si="22"/>
        <v>23641.499999999996</v>
      </c>
      <c r="H41" s="16">
        <f t="shared" si="22"/>
        <v>20438.804</v>
      </c>
      <c r="I41" s="16">
        <f t="shared" si="49"/>
        <v>86.453076158450187</v>
      </c>
      <c r="J41" s="16">
        <f t="shared" si="23"/>
        <v>-23592.100000000013</v>
      </c>
      <c r="K41" s="16">
        <f t="shared" si="24"/>
        <v>-3472.4830000000002</v>
      </c>
      <c r="L41" s="21">
        <v>46957.9</v>
      </c>
      <c r="M41" s="21">
        <v>16966.321</v>
      </c>
      <c r="N41" s="18">
        <f t="shared" si="38"/>
        <v>13458.800000000001</v>
      </c>
      <c r="O41" s="18">
        <f t="shared" si="39"/>
        <v>5234.8999999999996</v>
      </c>
      <c r="P41" s="18">
        <f t="shared" si="40"/>
        <v>2032.2040000000002</v>
      </c>
      <c r="Q41" s="18">
        <f t="shared" si="7"/>
        <v>38.820302202525362</v>
      </c>
      <c r="R41" s="19">
        <f t="shared" si="41"/>
        <v>2616</v>
      </c>
      <c r="S41" s="19">
        <f t="shared" si="41"/>
        <v>872</v>
      </c>
      <c r="T41" s="19">
        <f t="shared" si="41"/>
        <v>932.36300000000006</v>
      </c>
      <c r="U41" s="20">
        <f t="shared" si="17"/>
        <v>106.92236238532111</v>
      </c>
      <c r="V41" s="40">
        <v>116</v>
      </c>
      <c r="W41" s="21">
        <v>38.700000000000003</v>
      </c>
      <c r="X41" s="42">
        <v>1.7</v>
      </c>
      <c r="Y41" s="22">
        <f t="shared" si="42"/>
        <v>4.3927648578811365</v>
      </c>
      <c r="Z41" s="40">
        <v>5893.2</v>
      </c>
      <c r="AA41" s="25">
        <v>1965.3</v>
      </c>
      <c r="AB41" s="42">
        <v>48.182000000000002</v>
      </c>
      <c r="AC41" s="22">
        <f t="shared" si="43"/>
        <v>2.4516358825624587</v>
      </c>
      <c r="AD41" s="40">
        <v>2500</v>
      </c>
      <c r="AE41" s="25">
        <v>833.3</v>
      </c>
      <c r="AF41" s="42">
        <v>930.66300000000001</v>
      </c>
      <c r="AG41" s="22">
        <f t="shared" si="44"/>
        <v>111.68402736109445</v>
      </c>
      <c r="AH41" s="40">
        <v>394</v>
      </c>
      <c r="AI41" s="25">
        <v>132.69999999999999</v>
      </c>
      <c r="AJ41" s="42">
        <v>0</v>
      </c>
      <c r="AK41" s="22">
        <f t="shared" ref="AK41:AK54" si="50">AJ41*100/AI41</f>
        <v>0</v>
      </c>
      <c r="AL41" s="25"/>
      <c r="AM41" s="25"/>
      <c r="AN41" s="42"/>
      <c r="AO41" s="21"/>
      <c r="AP41" s="21"/>
      <c r="AQ41" s="21"/>
      <c r="AR41" s="21"/>
      <c r="AS41" s="21"/>
      <c r="AT41" s="21"/>
      <c r="AU41" s="21"/>
      <c r="AV41" s="54">
        <v>50805.9</v>
      </c>
      <c r="AW41" s="54">
        <v>16935.3</v>
      </c>
      <c r="AX41" s="40">
        <f t="shared" si="18"/>
        <v>16935.3</v>
      </c>
      <c r="AY41" s="21"/>
      <c r="AZ41" s="21"/>
      <c r="BA41" s="40"/>
      <c r="BB41" s="21">
        <v>6285.3</v>
      </c>
      <c r="BC41" s="21">
        <v>1471.3</v>
      </c>
      <c r="BD41" s="23">
        <f t="shared" si="19"/>
        <v>1471.3</v>
      </c>
      <c r="BE41" s="23"/>
      <c r="BF41" s="23"/>
      <c r="BG41" s="23"/>
      <c r="BH41" s="23"/>
      <c r="BI41" s="18">
        <f t="shared" si="45"/>
        <v>1636</v>
      </c>
      <c r="BJ41" s="18">
        <f t="shared" si="45"/>
        <v>545.29999999999995</v>
      </c>
      <c r="BK41" s="18">
        <f t="shared" si="45"/>
        <v>217.989</v>
      </c>
      <c r="BL41" s="24">
        <f t="shared" si="20"/>
        <v>39.975976526682565</v>
      </c>
      <c r="BM41" s="40">
        <v>1636</v>
      </c>
      <c r="BN41" s="25">
        <v>545.29999999999995</v>
      </c>
      <c r="BO41" s="42">
        <v>217.989</v>
      </c>
      <c r="BP41" s="40"/>
      <c r="BQ41" s="25"/>
      <c r="BR41" s="42"/>
      <c r="BS41" s="40"/>
      <c r="BT41" s="21"/>
      <c r="BU41" s="37"/>
      <c r="BV41" s="40"/>
      <c r="BW41" s="25"/>
      <c r="BX41" s="42"/>
      <c r="BY41" s="21"/>
      <c r="BZ41" s="21"/>
      <c r="CA41" s="21"/>
      <c r="CB41" s="21"/>
      <c r="CC41" s="21"/>
      <c r="CD41" s="42"/>
      <c r="CE41" s="25">
        <v>1800</v>
      </c>
      <c r="CF41" s="25">
        <v>600</v>
      </c>
      <c r="CG41" s="37">
        <v>0</v>
      </c>
      <c r="CH41" s="40"/>
      <c r="CI41" s="25"/>
      <c r="CJ41" s="42">
        <v>1</v>
      </c>
      <c r="CK41" s="50"/>
      <c r="CL41" s="21"/>
      <c r="CM41" s="42"/>
      <c r="CN41" s="40"/>
      <c r="CO41" s="25"/>
      <c r="CP41" s="42"/>
      <c r="CQ41" s="40"/>
      <c r="CR41" s="25"/>
      <c r="CS41" s="42"/>
      <c r="CT41" s="40"/>
      <c r="CU41" s="21"/>
      <c r="CV41" s="42"/>
      <c r="CW41" s="40">
        <v>1119.5999999999999</v>
      </c>
      <c r="CX41" s="40">
        <v>1119.5999999999999</v>
      </c>
      <c r="CY41" s="42">
        <v>832.67</v>
      </c>
      <c r="CZ41" s="21"/>
      <c r="DA41" s="16">
        <f t="shared" si="46"/>
        <v>70550.000000000015</v>
      </c>
      <c r="DB41" s="16">
        <f t="shared" si="47"/>
        <v>23641.499999999996</v>
      </c>
      <c r="DC41" s="16">
        <f t="shared" si="48"/>
        <v>20438.804</v>
      </c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6">
        <f t="shared" si="36"/>
        <v>0</v>
      </c>
      <c r="DX41" s="26">
        <f t="shared" si="36"/>
        <v>0</v>
      </c>
      <c r="DY41" s="26">
        <f t="shared" si="37"/>
        <v>0</v>
      </c>
    </row>
    <row r="42" spans="1:129" ht="12.75" customHeight="1">
      <c r="A42" s="14">
        <v>31</v>
      </c>
      <c r="B42" s="14">
        <v>30</v>
      </c>
      <c r="C42" s="15" t="s">
        <v>66</v>
      </c>
      <c r="D42" s="21">
        <v>7091.7</v>
      </c>
      <c r="E42" s="21"/>
      <c r="F42" s="16">
        <f t="shared" si="22"/>
        <v>32865.5</v>
      </c>
      <c r="G42" s="16">
        <f t="shared" si="22"/>
        <v>11044.1</v>
      </c>
      <c r="H42" s="16">
        <f t="shared" si="22"/>
        <v>10502.941999999999</v>
      </c>
      <c r="I42" s="16">
        <f t="shared" si="49"/>
        <v>95.100026258364181</v>
      </c>
      <c r="J42" s="16">
        <f t="shared" si="23"/>
        <v>-8244.9000000000015</v>
      </c>
      <c r="K42" s="16">
        <f t="shared" si="24"/>
        <v>-89.034999999999854</v>
      </c>
      <c r="L42" s="21">
        <v>24620.6</v>
      </c>
      <c r="M42" s="21">
        <v>10413.906999999999</v>
      </c>
      <c r="N42" s="18">
        <f t="shared" si="38"/>
        <v>6229.1</v>
      </c>
      <c r="O42" s="18">
        <f t="shared" si="39"/>
        <v>2173.6</v>
      </c>
      <c r="P42" s="18">
        <f t="shared" si="40"/>
        <v>1632.442</v>
      </c>
      <c r="Q42" s="18">
        <f t="shared" si="7"/>
        <v>75.103146853146853</v>
      </c>
      <c r="R42" s="19">
        <f t="shared" si="41"/>
        <v>2023.4</v>
      </c>
      <c r="S42" s="19">
        <f t="shared" si="41"/>
        <v>800</v>
      </c>
      <c r="T42" s="19">
        <f t="shared" si="41"/>
        <v>812.80399999999997</v>
      </c>
      <c r="U42" s="20">
        <f t="shared" si="17"/>
        <v>101.60050000000001</v>
      </c>
      <c r="V42" s="40"/>
      <c r="W42" s="21"/>
      <c r="X42" s="42">
        <v>1.4239999999999999</v>
      </c>
      <c r="Y42" s="22"/>
      <c r="Z42" s="40">
        <v>3363.7</v>
      </c>
      <c r="AA42" s="25">
        <v>975.6</v>
      </c>
      <c r="AB42" s="42">
        <v>774.63800000000003</v>
      </c>
      <c r="AC42" s="22">
        <f t="shared" si="43"/>
        <v>79.401189011890125</v>
      </c>
      <c r="AD42" s="40">
        <v>2023.4</v>
      </c>
      <c r="AE42" s="25">
        <v>800</v>
      </c>
      <c r="AF42" s="42">
        <v>811.38</v>
      </c>
      <c r="AG42" s="22">
        <f t="shared" si="44"/>
        <v>101.4225</v>
      </c>
      <c r="AH42" s="40">
        <v>172</v>
      </c>
      <c r="AI42" s="25">
        <v>48</v>
      </c>
      <c r="AJ42" s="42">
        <v>0</v>
      </c>
      <c r="AK42" s="22">
        <f t="shared" si="50"/>
        <v>0</v>
      </c>
      <c r="AL42" s="25"/>
      <c r="AM42" s="25"/>
      <c r="AN42" s="42"/>
      <c r="AO42" s="21"/>
      <c r="AP42" s="21"/>
      <c r="AQ42" s="21"/>
      <c r="AR42" s="21"/>
      <c r="AS42" s="21"/>
      <c r="AT42" s="21"/>
      <c r="AU42" s="21"/>
      <c r="AV42" s="54">
        <v>26423.4</v>
      </c>
      <c r="AW42" s="54">
        <v>8807.7999999999993</v>
      </c>
      <c r="AX42" s="40">
        <f t="shared" si="18"/>
        <v>8807.7999999999993</v>
      </c>
      <c r="AY42" s="21"/>
      <c r="AZ42" s="21"/>
      <c r="BA42" s="40"/>
      <c r="BB42" s="21">
        <v>213</v>
      </c>
      <c r="BC42" s="21">
        <v>62.7</v>
      </c>
      <c r="BD42" s="23">
        <f t="shared" si="19"/>
        <v>62.7</v>
      </c>
      <c r="BE42" s="23"/>
      <c r="BF42" s="23"/>
      <c r="BG42" s="23"/>
      <c r="BH42" s="23"/>
      <c r="BI42" s="18">
        <f t="shared" si="45"/>
        <v>670</v>
      </c>
      <c r="BJ42" s="18">
        <f t="shared" si="45"/>
        <v>350</v>
      </c>
      <c r="BK42" s="18">
        <f t="shared" si="45"/>
        <v>45</v>
      </c>
      <c r="BL42" s="24">
        <f t="shared" si="20"/>
        <v>12.857142857142856</v>
      </c>
      <c r="BM42" s="40">
        <v>670</v>
      </c>
      <c r="BN42" s="25">
        <v>350</v>
      </c>
      <c r="BO42" s="42">
        <v>45</v>
      </c>
      <c r="BP42" s="40"/>
      <c r="BQ42" s="25"/>
      <c r="BR42" s="42"/>
      <c r="BS42" s="40"/>
      <c r="BT42" s="21"/>
      <c r="BU42" s="37"/>
      <c r="BV42" s="40"/>
      <c r="BW42" s="25"/>
      <c r="BX42" s="42"/>
      <c r="BY42" s="21"/>
      <c r="BZ42" s="21"/>
      <c r="CA42" s="21"/>
      <c r="CB42" s="21"/>
      <c r="CC42" s="21"/>
      <c r="CD42" s="42"/>
      <c r="CE42" s="25"/>
      <c r="CF42" s="25"/>
      <c r="CG42" s="37"/>
      <c r="CH42" s="40"/>
      <c r="CI42" s="25"/>
      <c r="CJ42" s="42"/>
      <c r="CK42" s="50"/>
      <c r="CL42" s="21"/>
      <c r="CM42" s="42"/>
      <c r="CN42" s="40"/>
      <c r="CO42" s="25"/>
      <c r="CP42" s="42"/>
      <c r="CQ42" s="40"/>
      <c r="CR42" s="25"/>
      <c r="CS42" s="42"/>
      <c r="CT42" s="40"/>
      <c r="CU42" s="21"/>
      <c r="CV42" s="42"/>
      <c r="CW42" s="40"/>
      <c r="CX42" s="25"/>
      <c r="CY42" s="42"/>
      <c r="CZ42" s="21"/>
      <c r="DA42" s="16">
        <f t="shared" si="46"/>
        <v>32865.5</v>
      </c>
      <c r="DB42" s="16">
        <f t="shared" si="47"/>
        <v>11044.1</v>
      </c>
      <c r="DC42" s="16">
        <f t="shared" si="48"/>
        <v>10502.941999999999</v>
      </c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53"/>
      <c r="DT42" s="53"/>
      <c r="DU42" s="21"/>
      <c r="DV42" s="21"/>
      <c r="DW42" s="26">
        <f t="shared" si="36"/>
        <v>0</v>
      </c>
      <c r="DX42" s="26">
        <f t="shared" si="36"/>
        <v>0</v>
      </c>
      <c r="DY42" s="26">
        <f t="shared" si="37"/>
        <v>0</v>
      </c>
    </row>
    <row r="43" spans="1:129" ht="12.75" customHeight="1">
      <c r="A43" s="14">
        <v>32</v>
      </c>
      <c r="B43" s="14">
        <v>31</v>
      </c>
      <c r="C43" s="15" t="s">
        <v>67</v>
      </c>
      <c r="D43" s="35">
        <v>33.200000000000003</v>
      </c>
      <c r="E43" s="21"/>
      <c r="F43" s="16">
        <f t="shared" si="22"/>
        <v>11087.1</v>
      </c>
      <c r="G43" s="16">
        <f t="shared" si="22"/>
        <v>5674.2999999999993</v>
      </c>
      <c r="H43" s="16">
        <f t="shared" si="22"/>
        <v>5735.0419999999995</v>
      </c>
      <c r="I43" s="16">
        <f t="shared" si="49"/>
        <v>101.07047565338456</v>
      </c>
      <c r="J43" s="16">
        <f t="shared" si="23"/>
        <v>-6174.9000000000005</v>
      </c>
      <c r="K43" s="16">
        <f t="shared" si="24"/>
        <v>-4057.7099999999991</v>
      </c>
      <c r="L43" s="21">
        <v>4912.2</v>
      </c>
      <c r="M43" s="21">
        <v>1677.3320000000001</v>
      </c>
      <c r="N43" s="18">
        <f t="shared" si="38"/>
        <v>5407.3</v>
      </c>
      <c r="O43" s="18">
        <f t="shared" si="39"/>
        <v>3832.1</v>
      </c>
      <c r="P43" s="18">
        <f t="shared" si="40"/>
        <v>3892.8420000000001</v>
      </c>
      <c r="Q43" s="18">
        <f t="shared" si="7"/>
        <v>101.58508389655803</v>
      </c>
      <c r="R43" s="19">
        <f t="shared" si="41"/>
        <v>236.5</v>
      </c>
      <c r="S43" s="19">
        <f t="shared" si="41"/>
        <v>88.8</v>
      </c>
      <c r="T43" s="19">
        <f t="shared" si="41"/>
        <v>114.72200000000001</v>
      </c>
      <c r="U43" s="20">
        <f t="shared" si="17"/>
        <v>129.19144144144147</v>
      </c>
      <c r="V43" s="40">
        <v>6.4</v>
      </c>
      <c r="W43" s="21">
        <v>2.1</v>
      </c>
      <c r="X43" s="42">
        <v>0.66200000000000003</v>
      </c>
      <c r="Y43" s="22">
        <f t="shared" si="42"/>
        <v>31.523809523809526</v>
      </c>
      <c r="Z43" s="40">
        <v>524.5</v>
      </c>
      <c r="AA43" s="25">
        <v>114.6</v>
      </c>
      <c r="AB43" s="42">
        <v>201.1</v>
      </c>
      <c r="AC43" s="22">
        <f t="shared" si="43"/>
        <v>175.47993019197207</v>
      </c>
      <c r="AD43" s="40">
        <v>230.1</v>
      </c>
      <c r="AE43" s="25">
        <v>86.7</v>
      </c>
      <c r="AF43" s="42">
        <v>114.06</v>
      </c>
      <c r="AG43" s="22">
        <f t="shared" si="44"/>
        <v>131.55709342560553</v>
      </c>
      <c r="AH43" s="40">
        <v>18</v>
      </c>
      <c r="AI43" s="25">
        <v>6</v>
      </c>
      <c r="AJ43" s="42">
        <v>0</v>
      </c>
      <c r="AK43" s="22">
        <f t="shared" si="50"/>
        <v>0</v>
      </c>
      <c r="AL43" s="25"/>
      <c r="AM43" s="25"/>
      <c r="AN43" s="42"/>
      <c r="AO43" s="21"/>
      <c r="AP43" s="21"/>
      <c r="AQ43" s="21"/>
      <c r="AR43" s="21"/>
      <c r="AS43" s="21"/>
      <c r="AT43" s="21"/>
      <c r="AU43" s="21"/>
      <c r="AV43" s="54">
        <v>5157.5</v>
      </c>
      <c r="AW43" s="54">
        <v>1719.2</v>
      </c>
      <c r="AX43" s="40">
        <f t="shared" si="18"/>
        <v>1719.2</v>
      </c>
      <c r="AY43" s="21"/>
      <c r="AZ43" s="21"/>
      <c r="BA43" s="40"/>
      <c r="BB43" s="35">
        <v>522.29999999999995</v>
      </c>
      <c r="BC43" s="21">
        <v>123</v>
      </c>
      <c r="BD43" s="23">
        <f t="shared" si="19"/>
        <v>123</v>
      </c>
      <c r="BE43" s="23"/>
      <c r="BF43" s="23"/>
      <c r="BG43" s="23"/>
      <c r="BH43" s="23"/>
      <c r="BI43" s="18">
        <f t="shared" si="45"/>
        <v>300</v>
      </c>
      <c r="BJ43" s="18">
        <f t="shared" si="45"/>
        <v>52.7</v>
      </c>
      <c r="BK43" s="18">
        <f t="shared" si="45"/>
        <v>7.85</v>
      </c>
      <c r="BL43" s="24">
        <f t="shared" si="20"/>
        <v>14.895635673624286</v>
      </c>
      <c r="BM43" s="40">
        <v>300</v>
      </c>
      <c r="BN43" s="25">
        <v>52.7</v>
      </c>
      <c r="BO43" s="42">
        <v>7.85</v>
      </c>
      <c r="BP43" s="40"/>
      <c r="BQ43" s="25"/>
      <c r="BR43" s="42"/>
      <c r="BS43" s="40"/>
      <c r="BT43" s="21"/>
      <c r="BU43" s="37"/>
      <c r="BV43" s="40"/>
      <c r="BW43" s="25"/>
      <c r="BX43" s="42"/>
      <c r="BY43" s="21"/>
      <c r="BZ43" s="21"/>
      <c r="CA43" s="21"/>
      <c r="CB43" s="21"/>
      <c r="CC43" s="21"/>
      <c r="CD43" s="42"/>
      <c r="CE43" s="25"/>
      <c r="CF43" s="25"/>
      <c r="CG43" s="37"/>
      <c r="CH43" s="40">
        <v>2.5</v>
      </c>
      <c r="CI43" s="25">
        <v>0.8</v>
      </c>
      <c r="CJ43" s="42">
        <v>0</v>
      </c>
      <c r="CK43" s="50"/>
      <c r="CL43" s="21"/>
      <c r="CM43" s="42"/>
      <c r="CN43" s="40"/>
      <c r="CO43" s="25"/>
      <c r="CP43" s="42"/>
      <c r="CQ43" s="40"/>
      <c r="CR43" s="25"/>
      <c r="CS43" s="42"/>
      <c r="CT43" s="40"/>
      <c r="CU43" s="21"/>
      <c r="CV43" s="42"/>
      <c r="CW43" s="40">
        <v>4325.8</v>
      </c>
      <c r="CX43" s="25">
        <v>3569.2</v>
      </c>
      <c r="CY43" s="42">
        <v>3569.17</v>
      </c>
      <c r="CZ43" s="21"/>
      <c r="DA43" s="16">
        <f t="shared" si="46"/>
        <v>11087.1</v>
      </c>
      <c r="DB43" s="16">
        <f t="shared" si="47"/>
        <v>5674.2999999999993</v>
      </c>
      <c r="DC43" s="16">
        <f t="shared" si="48"/>
        <v>5735.0419999999995</v>
      </c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52"/>
      <c r="DT43" s="53"/>
      <c r="DU43" s="21"/>
      <c r="DV43" s="21"/>
      <c r="DW43" s="26">
        <f t="shared" si="36"/>
        <v>0</v>
      </c>
      <c r="DX43" s="26">
        <f t="shared" si="36"/>
        <v>0</v>
      </c>
      <c r="DY43" s="26">
        <f t="shared" si="37"/>
        <v>0</v>
      </c>
    </row>
    <row r="44" spans="1:129" ht="12.75" customHeight="1">
      <c r="A44" s="14">
        <v>33</v>
      </c>
      <c r="B44" s="14">
        <v>45</v>
      </c>
      <c r="C44" s="15" t="s">
        <v>68</v>
      </c>
      <c r="D44" s="35">
        <v>5490</v>
      </c>
      <c r="E44" s="21"/>
      <c r="F44" s="16">
        <f t="shared" si="22"/>
        <v>41170.199999999997</v>
      </c>
      <c r="G44" s="16">
        <f t="shared" si="22"/>
        <v>13342</v>
      </c>
      <c r="H44" s="16">
        <f t="shared" si="22"/>
        <v>12030.826000000001</v>
      </c>
      <c r="I44" s="16">
        <f t="shared" si="49"/>
        <v>90.172582821166245</v>
      </c>
      <c r="J44" s="16">
        <f t="shared" si="23"/>
        <v>-13770.199999999997</v>
      </c>
      <c r="K44" s="16">
        <f t="shared" si="24"/>
        <v>-934.19100000000071</v>
      </c>
      <c r="L44" s="21">
        <v>27400</v>
      </c>
      <c r="M44" s="21">
        <v>11096.635</v>
      </c>
      <c r="N44" s="18">
        <f t="shared" si="38"/>
        <v>7136</v>
      </c>
      <c r="O44" s="18">
        <f t="shared" si="39"/>
        <v>2378.4</v>
      </c>
      <c r="P44" s="18">
        <f t="shared" si="40"/>
        <v>1067.2260000000001</v>
      </c>
      <c r="Q44" s="18">
        <f t="shared" si="7"/>
        <v>44.871594349142285</v>
      </c>
      <c r="R44" s="19">
        <f t="shared" si="41"/>
        <v>2562</v>
      </c>
      <c r="S44" s="19">
        <f t="shared" si="41"/>
        <v>853.7</v>
      </c>
      <c r="T44" s="19">
        <f t="shared" si="41"/>
        <v>1006.221</v>
      </c>
      <c r="U44" s="20">
        <f t="shared" si="17"/>
        <v>117.86587794307133</v>
      </c>
      <c r="V44" s="40"/>
      <c r="W44" s="21"/>
      <c r="X44" s="42">
        <v>0.17899999999999999</v>
      </c>
      <c r="Y44" s="22"/>
      <c r="Z44" s="40">
        <v>4154</v>
      </c>
      <c r="AA44" s="25">
        <v>1384.7</v>
      </c>
      <c r="AB44" s="42">
        <v>0.06</v>
      </c>
      <c r="AC44" s="22">
        <f t="shared" si="43"/>
        <v>4.3330685347006568E-3</v>
      </c>
      <c r="AD44" s="40">
        <v>2562</v>
      </c>
      <c r="AE44" s="25">
        <v>853.7</v>
      </c>
      <c r="AF44" s="42">
        <v>1006.042</v>
      </c>
      <c r="AG44" s="22">
        <f t="shared" si="44"/>
        <v>117.84491039006676</v>
      </c>
      <c r="AH44" s="40">
        <v>80</v>
      </c>
      <c r="AI44" s="25">
        <v>26.7</v>
      </c>
      <c r="AJ44" s="42">
        <v>0</v>
      </c>
      <c r="AK44" s="22">
        <f t="shared" si="50"/>
        <v>0</v>
      </c>
      <c r="AL44" s="25"/>
      <c r="AM44" s="25"/>
      <c r="AN44" s="42"/>
      <c r="AO44" s="21"/>
      <c r="AP44" s="21"/>
      <c r="AQ44" s="21"/>
      <c r="AR44" s="21"/>
      <c r="AS44" s="21"/>
      <c r="AT44" s="21"/>
      <c r="AU44" s="21"/>
      <c r="AV44" s="54">
        <v>30230.6</v>
      </c>
      <c r="AW44" s="54">
        <v>10076.9</v>
      </c>
      <c r="AX44" s="40">
        <f t="shared" si="18"/>
        <v>10076.9</v>
      </c>
      <c r="AY44" s="21"/>
      <c r="AZ44" s="21"/>
      <c r="BA44" s="40"/>
      <c r="BB44" s="35">
        <v>3803.6</v>
      </c>
      <c r="BC44" s="21">
        <v>886.7</v>
      </c>
      <c r="BD44" s="23">
        <f t="shared" si="19"/>
        <v>886.7</v>
      </c>
      <c r="BE44" s="23"/>
      <c r="BF44" s="23"/>
      <c r="BG44" s="23"/>
      <c r="BH44" s="23"/>
      <c r="BI44" s="18">
        <f t="shared" si="45"/>
        <v>340</v>
      </c>
      <c r="BJ44" s="18">
        <f t="shared" si="45"/>
        <v>113.3</v>
      </c>
      <c r="BK44" s="18">
        <f t="shared" si="45"/>
        <v>60.945</v>
      </c>
      <c r="BL44" s="24">
        <f t="shared" si="20"/>
        <v>53.790820829655786</v>
      </c>
      <c r="BM44" s="40">
        <v>300</v>
      </c>
      <c r="BN44" s="25">
        <v>100</v>
      </c>
      <c r="BO44" s="42">
        <v>60.945</v>
      </c>
      <c r="BP44" s="40"/>
      <c r="BQ44" s="25"/>
      <c r="BR44" s="42"/>
      <c r="BS44" s="40"/>
      <c r="BT44" s="21"/>
      <c r="BU44" s="37"/>
      <c r="BV44" s="40">
        <v>40</v>
      </c>
      <c r="BW44" s="25">
        <v>13.3</v>
      </c>
      <c r="BX44" s="42">
        <v>0</v>
      </c>
      <c r="BY44" s="21"/>
      <c r="BZ44" s="21"/>
      <c r="CA44" s="21"/>
      <c r="CB44" s="21"/>
      <c r="CC44" s="21"/>
      <c r="CD44" s="42"/>
      <c r="CE44" s="25"/>
      <c r="CF44" s="25"/>
      <c r="CG44" s="37"/>
      <c r="CH44" s="40"/>
      <c r="CI44" s="25"/>
      <c r="CJ44" s="42"/>
      <c r="CK44" s="50"/>
      <c r="CL44" s="21"/>
      <c r="CM44" s="42"/>
      <c r="CN44" s="40"/>
      <c r="CO44" s="25"/>
      <c r="CP44" s="42"/>
      <c r="CQ44" s="40"/>
      <c r="CR44" s="25"/>
      <c r="CS44" s="42"/>
      <c r="CT44" s="40"/>
      <c r="CU44" s="21"/>
      <c r="CV44" s="42"/>
      <c r="CW44" s="40"/>
      <c r="CX44" s="25"/>
      <c r="CY44" s="42"/>
      <c r="CZ44" s="21"/>
      <c r="DA44" s="16">
        <f t="shared" si="46"/>
        <v>41170.199999999997</v>
      </c>
      <c r="DB44" s="16">
        <f t="shared" si="47"/>
        <v>13342</v>
      </c>
      <c r="DC44" s="16">
        <f t="shared" si="48"/>
        <v>12030.826000000001</v>
      </c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53"/>
      <c r="DT44" s="53"/>
      <c r="DU44" s="21"/>
      <c r="DV44" s="21"/>
      <c r="DW44" s="26">
        <f t="shared" si="36"/>
        <v>0</v>
      </c>
      <c r="DX44" s="26">
        <f t="shared" si="36"/>
        <v>0</v>
      </c>
      <c r="DY44" s="26">
        <f t="shared" si="37"/>
        <v>0</v>
      </c>
    </row>
    <row r="45" spans="1:129" ht="12.75" customHeight="1">
      <c r="A45" s="14">
        <v>34</v>
      </c>
      <c r="B45" s="14">
        <v>46</v>
      </c>
      <c r="C45" s="15" t="s">
        <v>69</v>
      </c>
      <c r="D45" s="21">
        <v>4437.6000000000004</v>
      </c>
      <c r="E45" s="21"/>
      <c r="F45" s="16">
        <f t="shared" si="22"/>
        <v>25097.5</v>
      </c>
      <c r="G45" s="16">
        <f t="shared" si="22"/>
        <v>8233.3000000000011</v>
      </c>
      <c r="H45" s="16">
        <f t="shared" si="22"/>
        <v>11164.066000000001</v>
      </c>
      <c r="I45" s="16">
        <f t="shared" si="49"/>
        <v>135.59649229349105</v>
      </c>
      <c r="J45" s="16">
        <f t="shared" si="23"/>
        <v>-6768.0999999999985</v>
      </c>
      <c r="K45" s="16">
        <f t="shared" si="24"/>
        <v>-4626.4190000000008</v>
      </c>
      <c r="L45" s="21">
        <v>18329.400000000001</v>
      </c>
      <c r="M45" s="21">
        <v>6537.6469999999999</v>
      </c>
      <c r="N45" s="18">
        <f t="shared" si="38"/>
        <v>4550.8999999999996</v>
      </c>
      <c r="O45" s="18">
        <f t="shared" si="39"/>
        <v>1519.7000000000003</v>
      </c>
      <c r="P45" s="18">
        <f t="shared" si="40"/>
        <v>4450.4660000000003</v>
      </c>
      <c r="Q45" s="18">
        <f t="shared" si="7"/>
        <v>292.8516154504178</v>
      </c>
      <c r="R45" s="19">
        <f t="shared" si="41"/>
        <v>865.9</v>
      </c>
      <c r="S45" s="19">
        <f t="shared" si="41"/>
        <v>348</v>
      </c>
      <c r="T45" s="19">
        <f t="shared" si="41"/>
        <v>568.29700000000003</v>
      </c>
      <c r="U45" s="20">
        <f t="shared" si="17"/>
        <v>163.30373563218393</v>
      </c>
      <c r="V45" s="40">
        <v>21.5</v>
      </c>
      <c r="W45" s="21">
        <v>6.7</v>
      </c>
      <c r="X45" s="42">
        <v>0.16700000000000001</v>
      </c>
      <c r="Y45" s="22">
        <f>X45*100/W45</f>
        <v>2.4925373134328357</v>
      </c>
      <c r="Z45" s="40">
        <v>1830</v>
      </c>
      <c r="AA45" s="25">
        <v>605.4</v>
      </c>
      <c r="AB45" s="42">
        <v>553.65499999999997</v>
      </c>
      <c r="AC45" s="22">
        <f t="shared" si="43"/>
        <v>91.452758506772383</v>
      </c>
      <c r="AD45" s="40">
        <v>844.4</v>
      </c>
      <c r="AE45" s="25">
        <v>341.3</v>
      </c>
      <c r="AF45" s="42">
        <v>568.13</v>
      </c>
      <c r="AG45" s="22">
        <f t="shared" si="44"/>
        <v>166.46059185467331</v>
      </c>
      <c r="AH45" s="40">
        <v>100</v>
      </c>
      <c r="AI45" s="25">
        <v>46.7</v>
      </c>
      <c r="AJ45" s="42">
        <v>3</v>
      </c>
      <c r="AK45" s="22">
        <f t="shared" si="50"/>
        <v>6.4239828693790146</v>
      </c>
      <c r="AL45" s="25"/>
      <c r="AM45" s="25"/>
      <c r="AN45" s="42"/>
      <c r="AO45" s="21"/>
      <c r="AP45" s="21"/>
      <c r="AQ45" s="21"/>
      <c r="AR45" s="21"/>
      <c r="AS45" s="21"/>
      <c r="AT45" s="21"/>
      <c r="AU45" s="21"/>
      <c r="AV45" s="54">
        <v>19185.8</v>
      </c>
      <c r="AW45" s="54">
        <v>6395.3</v>
      </c>
      <c r="AX45" s="40">
        <f t="shared" si="18"/>
        <v>6395.3</v>
      </c>
      <c r="AY45" s="21"/>
      <c r="AZ45" s="21"/>
      <c r="BA45" s="40"/>
      <c r="BB45" s="21">
        <v>1360.8</v>
      </c>
      <c r="BC45" s="21">
        <v>318.3</v>
      </c>
      <c r="BD45" s="23">
        <f t="shared" si="19"/>
        <v>318.3</v>
      </c>
      <c r="BE45" s="23"/>
      <c r="BF45" s="23"/>
      <c r="BG45" s="23"/>
      <c r="BH45" s="23"/>
      <c r="BI45" s="18">
        <f t="shared" si="45"/>
        <v>1750</v>
      </c>
      <c r="BJ45" s="18">
        <f t="shared" si="45"/>
        <v>517.6</v>
      </c>
      <c r="BK45" s="18">
        <f t="shared" si="45"/>
        <v>158.834</v>
      </c>
      <c r="BL45" s="24">
        <f t="shared" si="20"/>
        <v>30.686630602782074</v>
      </c>
      <c r="BM45" s="40">
        <v>1250</v>
      </c>
      <c r="BN45" s="25">
        <v>467.6</v>
      </c>
      <c r="BO45" s="42">
        <v>158.834</v>
      </c>
      <c r="BP45" s="40"/>
      <c r="BQ45" s="25"/>
      <c r="BR45" s="42"/>
      <c r="BS45" s="40"/>
      <c r="BT45" s="21"/>
      <c r="BU45" s="37"/>
      <c r="BV45" s="40">
        <v>500</v>
      </c>
      <c r="BW45" s="25">
        <v>50</v>
      </c>
      <c r="BX45" s="42">
        <v>0</v>
      </c>
      <c r="BY45" s="21"/>
      <c r="BZ45" s="21"/>
      <c r="CA45" s="21"/>
      <c r="CB45" s="21"/>
      <c r="CC45" s="21"/>
      <c r="CD45" s="42"/>
      <c r="CE45" s="25"/>
      <c r="CF45" s="25"/>
      <c r="CG45" s="37"/>
      <c r="CH45" s="40"/>
      <c r="CI45" s="25"/>
      <c r="CJ45" s="42"/>
      <c r="CK45" s="50"/>
      <c r="CL45" s="21"/>
      <c r="CM45" s="42"/>
      <c r="CN45" s="40"/>
      <c r="CO45" s="25"/>
      <c r="CP45" s="42"/>
      <c r="CQ45" s="40">
        <v>5</v>
      </c>
      <c r="CR45" s="25">
        <v>2</v>
      </c>
      <c r="CS45" s="42">
        <v>0</v>
      </c>
      <c r="CT45" s="40"/>
      <c r="CU45" s="21"/>
      <c r="CV45" s="42"/>
      <c r="CW45" s="40"/>
      <c r="CX45" s="25"/>
      <c r="CY45" s="42">
        <v>3166.68</v>
      </c>
      <c r="CZ45" s="21"/>
      <c r="DA45" s="16">
        <f t="shared" si="46"/>
        <v>25097.5</v>
      </c>
      <c r="DB45" s="16">
        <f t="shared" si="47"/>
        <v>8233.3000000000011</v>
      </c>
      <c r="DC45" s="16">
        <f t="shared" si="48"/>
        <v>11164.066000000001</v>
      </c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53"/>
      <c r="DT45" s="53"/>
      <c r="DU45" s="21"/>
      <c r="DV45" s="21"/>
      <c r="DW45" s="26">
        <f t="shared" si="36"/>
        <v>0</v>
      </c>
      <c r="DX45" s="26">
        <f t="shared" si="36"/>
        <v>0</v>
      </c>
      <c r="DY45" s="26">
        <f t="shared" si="37"/>
        <v>0</v>
      </c>
    </row>
    <row r="46" spans="1:129" ht="12.75" customHeight="1">
      <c r="A46" s="14">
        <v>35</v>
      </c>
      <c r="B46" s="14">
        <v>48</v>
      </c>
      <c r="C46" s="15" t="s">
        <v>70</v>
      </c>
      <c r="D46" s="21">
        <v>5231</v>
      </c>
      <c r="E46" s="21"/>
      <c r="F46" s="16">
        <f t="shared" si="22"/>
        <v>40278.5</v>
      </c>
      <c r="G46" s="16">
        <f t="shared" si="22"/>
        <v>11918.4</v>
      </c>
      <c r="H46" s="16">
        <f t="shared" si="22"/>
        <v>13058.900999999998</v>
      </c>
      <c r="I46" s="16">
        <f>H46/G46*100</f>
        <v>109.56924587192911</v>
      </c>
      <c r="J46" s="16">
        <f t="shared" si="23"/>
        <v>-11845.099999999999</v>
      </c>
      <c r="K46" s="16">
        <f t="shared" si="24"/>
        <v>-4404.9219999999987</v>
      </c>
      <c r="L46" s="21">
        <v>28433.4</v>
      </c>
      <c r="M46" s="21">
        <v>8653.9789999999994</v>
      </c>
      <c r="N46" s="18">
        <f t="shared" si="38"/>
        <v>9266</v>
      </c>
      <c r="O46" s="18">
        <f t="shared" si="39"/>
        <v>1900.6000000000001</v>
      </c>
      <c r="P46" s="18">
        <f t="shared" si="40"/>
        <v>3041.1009999999997</v>
      </c>
      <c r="Q46" s="18">
        <f>P46/O46*100</f>
        <v>160.00741870988108</v>
      </c>
      <c r="R46" s="19">
        <f t="shared" si="41"/>
        <v>1540</v>
      </c>
      <c r="S46" s="19">
        <f t="shared" si="41"/>
        <v>680.6</v>
      </c>
      <c r="T46" s="19">
        <f t="shared" si="41"/>
        <v>750.97900000000004</v>
      </c>
      <c r="U46" s="20">
        <f>T46/S46*100</f>
        <v>110.34072876873347</v>
      </c>
      <c r="V46" s="40">
        <v>20</v>
      </c>
      <c r="W46" s="21">
        <v>13.9</v>
      </c>
      <c r="X46" s="42">
        <v>10.162000000000001</v>
      </c>
      <c r="Y46" s="22">
        <f>X46*100/W46</f>
        <v>73.107913669064743</v>
      </c>
      <c r="Z46" s="40">
        <v>3500</v>
      </c>
      <c r="AA46" s="25">
        <v>613.29999999999995</v>
      </c>
      <c r="AB46" s="42">
        <v>299.41899999999998</v>
      </c>
      <c r="AC46" s="22">
        <f t="shared" si="43"/>
        <v>48.820968530898419</v>
      </c>
      <c r="AD46" s="40">
        <v>1520</v>
      </c>
      <c r="AE46" s="25">
        <v>666.7</v>
      </c>
      <c r="AF46" s="42">
        <v>740.81700000000001</v>
      </c>
      <c r="AG46" s="22">
        <f t="shared" si="44"/>
        <v>111.11699415029247</v>
      </c>
      <c r="AH46" s="40">
        <v>60</v>
      </c>
      <c r="AI46" s="25">
        <v>20</v>
      </c>
      <c r="AJ46" s="42">
        <v>0</v>
      </c>
      <c r="AK46" s="22">
        <f t="shared" si="50"/>
        <v>0</v>
      </c>
      <c r="AL46" s="25"/>
      <c r="AM46" s="25"/>
      <c r="AN46" s="42"/>
      <c r="AO46" s="21"/>
      <c r="AP46" s="21"/>
      <c r="AQ46" s="21"/>
      <c r="AR46" s="21"/>
      <c r="AS46" s="21"/>
      <c r="AT46" s="21"/>
      <c r="AU46" s="21"/>
      <c r="AV46" s="54">
        <v>27818.3</v>
      </c>
      <c r="AW46" s="54">
        <v>9272.7999999999993</v>
      </c>
      <c r="AX46" s="40">
        <f t="shared" si="18"/>
        <v>9272.7999999999993</v>
      </c>
      <c r="AY46" s="21"/>
      <c r="AZ46" s="21"/>
      <c r="BA46" s="40"/>
      <c r="BB46" s="35">
        <v>3194.2</v>
      </c>
      <c r="BC46" s="21">
        <v>745</v>
      </c>
      <c r="BD46" s="23">
        <f t="shared" si="19"/>
        <v>745</v>
      </c>
      <c r="BE46" s="23"/>
      <c r="BF46" s="23"/>
      <c r="BG46" s="23"/>
      <c r="BH46" s="23"/>
      <c r="BI46" s="18">
        <f t="shared" si="45"/>
        <v>1200</v>
      </c>
      <c r="BJ46" s="18">
        <f t="shared" si="45"/>
        <v>416.7</v>
      </c>
      <c r="BK46" s="18">
        <f t="shared" si="45"/>
        <v>51.082999999999998</v>
      </c>
      <c r="BL46" s="24">
        <f>BK46/BJ46*100</f>
        <v>12.258939284857211</v>
      </c>
      <c r="BM46" s="40">
        <v>800</v>
      </c>
      <c r="BN46" s="25">
        <v>266.7</v>
      </c>
      <c r="BO46" s="42">
        <v>51.082999999999998</v>
      </c>
      <c r="BP46" s="40"/>
      <c r="BQ46" s="25"/>
      <c r="BR46" s="42"/>
      <c r="BS46" s="40"/>
      <c r="BT46" s="21"/>
      <c r="BU46" s="37"/>
      <c r="BV46" s="40">
        <v>400</v>
      </c>
      <c r="BW46" s="25">
        <v>150</v>
      </c>
      <c r="BX46" s="42">
        <v>0</v>
      </c>
      <c r="BY46" s="21"/>
      <c r="BZ46" s="21"/>
      <c r="CA46" s="21"/>
      <c r="CB46" s="21"/>
      <c r="CC46" s="21"/>
      <c r="CD46" s="42"/>
      <c r="CE46" s="25"/>
      <c r="CF46" s="25"/>
      <c r="CG46" s="37"/>
      <c r="CH46" s="40"/>
      <c r="CI46" s="25"/>
      <c r="CJ46" s="42"/>
      <c r="CK46" s="50"/>
      <c r="CL46" s="21"/>
      <c r="CM46" s="42"/>
      <c r="CN46" s="40"/>
      <c r="CO46" s="25"/>
      <c r="CP46" s="42"/>
      <c r="CQ46" s="40"/>
      <c r="CR46" s="25"/>
      <c r="CS46" s="42"/>
      <c r="CT46" s="40"/>
      <c r="CU46" s="21"/>
      <c r="CV46" s="42"/>
      <c r="CW46" s="40">
        <v>2966</v>
      </c>
      <c r="CX46" s="25">
        <v>170</v>
      </c>
      <c r="CY46" s="42">
        <v>1939.62</v>
      </c>
      <c r="CZ46" s="21"/>
      <c r="DA46" s="16">
        <f t="shared" si="46"/>
        <v>40278.5</v>
      </c>
      <c r="DB46" s="16">
        <f t="shared" si="47"/>
        <v>11918.4</v>
      </c>
      <c r="DC46" s="16">
        <f t="shared" si="48"/>
        <v>13058.900999999998</v>
      </c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53"/>
      <c r="DT46" s="53"/>
      <c r="DU46" s="21"/>
      <c r="DV46" s="21"/>
      <c r="DW46" s="26">
        <f>DD46+DG46+DJ46+DM46+DP46+DS46</f>
        <v>0</v>
      </c>
      <c r="DX46" s="26">
        <f>DE46+DH46+DK46+DN46+DQ46+DT46</f>
        <v>0</v>
      </c>
      <c r="DY46" s="26">
        <f>DF46+DI46+DL46+DO46+DR46+DU46+DV46</f>
        <v>0</v>
      </c>
    </row>
    <row r="47" spans="1:129" ht="12.75" customHeight="1">
      <c r="A47" s="14">
        <v>36</v>
      </c>
      <c r="B47" s="14">
        <v>47</v>
      </c>
      <c r="C47" s="15" t="s">
        <v>71</v>
      </c>
      <c r="D47" s="35">
        <v>3413.5</v>
      </c>
      <c r="E47" s="21"/>
      <c r="F47" s="16">
        <f t="shared" ref="F47:H73" si="51">DA47+DW47-DS47</f>
        <v>22885.9</v>
      </c>
      <c r="G47" s="16">
        <f t="shared" si="51"/>
        <v>7842.9</v>
      </c>
      <c r="H47" s="16">
        <f t="shared" si="51"/>
        <v>7499.9809999999998</v>
      </c>
      <c r="I47" s="16">
        <f>H47/G47*100</f>
        <v>95.627650486427214</v>
      </c>
      <c r="J47" s="16">
        <f t="shared" si="23"/>
        <v>-6573.9000000000015</v>
      </c>
      <c r="K47" s="16">
        <f t="shared" si="24"/>
        <v>-1657.6799999999994</v>
      </c>
      <c r="L47" s="21">
        <v>16312</v>
      </c>
      <c r="M47" s="21">
        <v>5842.3010000000004</v>
      </c>
      <c r="N47" s="18">
        <f t="shared" si="38"/>
        <v>3721.9</v>
      </c>
      <c r="O47" s="18">
        <f t="shared" si="39"/>
        <v>1630.7</v>
      </c>
      <c r="P47" s="18">
        <f t="shared" si="40"/>
        <v>1287.7809999999999</v>
      </c>
      <c r="Q47" s="18">
        <f>P47/O47*100</f>
        <v>78.971055374992332</v>
      </c>
      <c r="R47" s="19">
        <f t="shared" si="41"/>
        <v>1505.9</v>
      </c>
      <c r="S47" s="19">
        <f t="shared" si="41"/>
        <v>524</v>
      </c>
      <c r="T47" s="19">
        <f t="shared" si="41"/>
        <v>630.18399999999997</v>
      </c>
      <c r="U47" s="20">
        <f>T47/S47*100</f>
        <v>120.26412213740458</v>
      </c>
      <c r="V47" s="40"/>
      <c r="W47" s="21"/>
      <c r="X47" s="42">
        <v>0.20100000000000001</v>
      </c>
      <c r="Y47" s="22"/>
      <c r="Z47" s="40">
        <v>1272</v>
      </c>
      <c r="AA47" s="25">
        <v>433.3</v>
      </c>
      <c r="AB47" s="42">
        <v>7.4999999999999997E-2</v>
      </c>
      <c r="AC47" s="22">
        <f t="shared" si="43"/>
        <v>1.7309023771059313E-2</v>
      </c>
      <c r="AD47" s="40">
        <v>1505.9</v>
      </c>
      <c r="AE47" s="25">
        <v>524</v>
      </c>
      <c r="AF47" s="42">
        <v>629.98299999999995</v>
      </c>
      <c r="AG47" s="22">
        <f t="shared" si="44"/>
        <v>120.22576335877862</v>
      </c>
      <c r="AH47" s="40">
        <v>44</v>
      </c>
      <c r="AI47" s="25">
        <v>6.7</v>
      </c>
      <c r="AJ47" s="42">
        <v>0</v>
      </c>
      <c r="AK47" s="22">
        <f t="shared" si="50"/>
        <v>0</v>
      </c>
      <c r="AL47" s="25"/>
      <c r="AM47" s="25"/>
      <c r="AN47" s="42"/>
      <c r="AO47" s="21"/>
      <c r="AP47" s="21"/>
      <c r="AQ47" s="21"/>
      <c r="AR47" s="21"/>
      <c r="AS47" s="21"/>
      <c r="AT47" s="21"/>
      <c r="AU47" s="21"/>
      <c r="AV47" s="54">
        <v>17411.599999999999</v>
      </c>
      <c r="AW47" s="54">
        <v>5803.9</v>
      </c>
      <c r="AX47" s="40">
        <f t="shared" si="18"/>
        <v>5803.9</v>
      </c>
      <c r="AY47" s="21"/>
      <c r="AZ47" s="21"/>
      <c r="BA47" s="40"/>
      <c r="BB47" s="35">
        <v>1752.4</v>
      </c>
      <c r="BC47" s="21">
        <v>408.3</v>
      </c>
      <c r="BD47" s="23">
        <f t="shared" si="19"/>
        <v>408.3</v>
      </c>
      <c r="BE47" s="23"/>
      <c r="BF47" s="23"/>
      <c r="BG47" s="23"/>
      <c r="BH47" s="23"/>
      <c r="BI47" s="18">
        <f t="shared" si="45"/>
        <v>300</v>
      </c>
      <c r="BJ47" s="18">
        <f t="shared" si="45"/>
        <v>66.7</v>
      </c>
      <c r="BK47" s="18">
        <f t="shared" si="45"/>
        <v>57.521999999999998</v>
      </c>
      <c r="BL47" s="24">
        <f>BK47/BJ47*100</f>
        <v>86.239880059970005</v>
      </c>
      <c r="BM47" s="40">
        <v>300</v>
      </c>
      <c r="BN47" s="25">
        <v>66.7</v>
      </c>
      <c r="BO47" s="42">
        <v>57.521999999999998</v>
      </c>
      <c r="BP47" s="40"/>
      <c r="BQ47" s="25"/>
      <c r="BR47" s="42"/>
      <c r="BS47" s="40"/>
      <c r="BT47" s="21"/>
      <c r="BU47" s="37"/>
      <c r="BV47" s="40"/>
      <c r="BW47" s="25"/>
      <c r="BX47" s="42"/>
      <c r="BY47" s="21"/>
      <c r="BZ47" s="21"/>
      <c r="CA47" s="21"/>
      <c r="CB47" s="21"/>
      <c r="CC47" s="21"/>
      <c r="CD47" s="42"/>
      <c r="CE47" s="25"/>
      <c r="CF47" s="25"/>
      <c r="CG47" s="37"/>
      <c r="CH47" s="40"/>
      <c r="CI47" s="25"/>
      <c r="CJ47" s="42"/>
      <c r="CK47" s="50"/>
      <c r="CL47" s="21"/>
      <c r="CM47" s="42"/>
      <c r="CN47" s="40"/>
      <c r="CO47" s="25"/>
      <c r="CP47" s="42"/>
      <c r="CQ47" s="40"/>
      <c r="CR47" s="25"/>
      <c r="CS47" s="42"/>
      <c r="CT47" s="40"/>
      <c r="CU47" s="21"/>
      <c r="CV47" s="42"/>
      <c r="CW47" s="40">
        <v>600</v>
      </c>
      <c r="CX47" s="40">
        <v>600</v>
      </c>
      <c r="CY47" s="42">
        <v>600</v>
      </c>
      <c r="CZ47" s="21"/>
      <c r="DA47" s="16">
        <f t="shared" si="46"/>
        <v>22885.9</v>
      </c>
      <c r="DB47" s="16">
        <f t="shared" si="47"/>
        <v>7842.9</v>
      </c>
      <c r="DC47" s="16">
        <f t="shared" si="48"/>
        <v>7499.9809999999998</v>
      </c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53"/>
      <c r="DT47" s="53"/>
      <c r="DU47" s="21"/>
      <c r="DV47" s="21"/>
      <c r="DW47" s="26">
        <f>DD47+DG47+DJ47+DM47+DP47+DS47</f>
        <v>0</v>
      </c>
      <c r="DX47" s="26">
        <f>DE47+DH47+DK47+DN47+DQ47+DT47</f>
        <v>0</v>
      </c>
      <c r="DY47" s="26">
        <f>DF47+DI47+DL47+DO47+DR47+DU47+DV47</f>
        <v>0</v>
      </c>
    </row>
    <row r="48" spans="1:129" ht="12.75" customHeight="1">
      <c r="A48" s="14">
        <v>37</v>
      </c>
      <c r="B48" s="14">
        <v>51</v>
      </c>
      <c r="C48" s="15" t="s">
        <v>72</v>
      </c>
      <c r="D48" s="21">
        <v>3224.7</v>
      </c>
      <c r="E48" s="21"/>
      <c r="F48" s="16">
        <f t="shared" si="51"/>
        <v>25855.7</v>
      </c>
      <c r="G48" s="16">
        <f t="shared" si="51"/>
        <v>8061.1</v>
      </c>
      <c r="H48" s="16">
        <f t="shared" si="51"/>
        <v>7627.0960000000005</v>
      </c>
      <c r="I48" s="16">
        <f t="shared" si="49"/>
        <v>94.616069767153363</v>
      </c>
      <c r="J48" s="16">
        <f t="shared" si="23"/>
        <v>-7583.7000000000007</v>
      </c>
      <c r="K48" s="16">
        <f t="shared" si="24"/>
        <v>-793.8700000000008</v>
      </c>
      <c r="L48" s="21">
        <v>18272</v>
      </c>
      <c r="M48" s="21">
        <v>6833.2259999999997</v>
      </c>
      <c r="N48" s="18">
        <f t="shared" si="38"/>
        <v>3111.6000000000004</v>
      </c>
      <c r="O48" s="18">
        <f t="shared" si="39"/>
        <v>752</v>
      </c>
      <c r="P48" s="18">
        <f t="shared" si="40"/>
        <v>317.99599999999998</v>
      </c>
      <c r="Q48" s="18">
        <f t="shared" si="7"/>
        <v>42.286702127659566</v>
      </c>
      <c r="R48" s="19">
        <f t="shared" si="41"/>
        <v>1265.6000000000001</v>
      </c>
      <c r="S48" s="19">
        <f t="shared" si="41"/>
        <v>421.8</v>
      </c>
      <c r="T48" s="19">
        <f t="shared" si="41"/>
        <v>316.94599999999997</v>
      </c>
      <c r="U48" s="20">
        <f t="shared" si="17"/>
        <v>75.141299193930763</v>
      </c>
      <c r="V48" s="40">
        <v>23.2</v>
      </c>
      <c r="W48" s="21">
        <v>7.7</v>
      </c>
      <c r="X48" s="42">
        <v>0.106</v>
      </c>
      <c r="Y48" s="22">
        <f t="shared" ref="Y48:Y54" si="52">X48*100/W48</f>
        <v>1.3766233766233766</v>
      </c>
      <c r="Z48" s="40">
        <v>1536</v>
      </c>
      <c r="AA48" s="25">
        <v>256</v>
      </c>
      <c r="AB48" s="42">
        <v>0</v>
      </c>
      <c r="AC48" s="22">
        <f t="shared" si="43"/>
        <v>0</v>
      </c>
      <c r="AD48" s="40">
        <v>1242.4000000000001</v>
      </c>
      <c r="AE48" s="25">
        <v>414.1</v>
      </c>
      <c r="AF48" s="42">
        <v>316.83999999999997</v>
      </c>
      <c r="AG48" s="22">
        <f t="shared" si="44"/>
        <v>76.512919584641381</v>
      </c>
      <c r="AH48" s="40">
        <v>48</v>
      </c>
      <c r="AI48" s="25">
        <v>16</v>
      </c>
      <c r="AJ48" s="42">
        <v>0</v>
      </c>
      <c r="AK48" s="22">
        <f t="shared" si="50"/>
        <v>0</v>
      </c>
      <c r="AL48" s="25"/>
      <c r="AM48" s="25"/>
      <c r="AN48" s="42"/>
      <c r="AO48" s="21"/>
      <c r="AP48" s="21"/>
      <c r="AQ48" s="21"/>
      <c r="AR48" s="21"/>
      <c r="AS48" s="21"/>
      <c r="AT48" s="21"/>
      <c r="AU48" s="21"/>
      <c r="AV48" s="54">
        <v>20017.400000000001</v>
      </c>
      <c r="AW48" s="54">
        <v>6672.5</v>
      </c>
      <c r="AX48" s="40">
        <f t="shared" si="18"/>
        <v>6672.5</v>
      </c>
      <c r="AY48" s="21"/>
      <c r="AZ48" s="21"/>
      <c r="BA48" s="40"/>
      <c r="BB48" s="21">
        <v>2726.7</v>
      </c>
      <c r="BC48" s="21">
        <v>636.6</v>
      </c>
      <c r="BD48" s="23">
        <f t="shared" si="19"/>
        <v>636.6</v>
      </c>
      <c r="BE48" s="23"/>
      <c r="BF48" s="23"/>
      <c r="BG48" s="23"/>
      <c r="BH48" s="23"/>
      <c r="BI48" s="18">
        <f t="shared" si="45"/>
        <v>252</v>
      </c>
      <c r="BJ48" s="18">
        <f t="shared" si="45"/>
        <v>55.2</v>
      </c>
      <c r="BK48" s="18">
        <f t="shared" si="45"/>
        <v>1.05</v>
      </c>
      <c r="BL48" s="24">
        <f t="shared" si="20"/>
        <v>1.9021739130434785</v>
      </c>
      <c r="BM48" s="40">
        <v>252</v>
      </c>
      <c r="BN48" s="25">
        <v>55.2</v>
      </c>
      <c r="BO48" s="42">
        <v>1.05</v>
      </c>
      <c r="BP48" s="40"/>
      <c r="BQ48" s="25"/>
      <c r="BR48" s="42"/>
      <c r="BS48" s="40"/>
      <c r="BT48" s="21"/>
      <c r="BU48" s="37"/>
      <c r="BV48" s="40"/>
      <c r="BW48" s="25"/>
      <c r="BX48" s="42"/>
      <c r="BY48" s="21"/>
      <c r="BZ48" s="21"/>
      <c r="CA48" s="21"/>
      <c r="CB48" s="21"/>
      <c r="CC48" s="21"/>
      <c r="CD48" s="42"/>
      <c r="CE48" s="25"/>
      <c r="CF48" s="25"/>
      <c r="CG48" s="37"/>
      <c r="CH48" s="40">
        <v>10</v>
      </c>
      <c r="CI48" s="25">
        <v>3</v>
      </c>
      <c r="CJ48" s="42">
        <v>0</v>
      </c>
      <c r="CK48" s="50"/>
      <c r="CL48" s="21"/>
      <c r="CM48" s="42"/>
      <c r="CN48" s="40"/>
      <c r="CO48" s="25"/>
      <c r="CP48" s="42"/>
      <c r="CQ48" s="40"/>
      <c r="CR48" s="25"/>
      <c r="CS48" s="42"/>
      <c r="CT48" s="40"/>
      <c r="CU48" s="21"/>
      <c r="CV48" s="42"/>
      <c r="CW48" s="40"/>
      <c r="CX48" s="25"/>
      <c r="CY48" s="42"/>
      <c r="CZ48" s="21"/>
      <c r="DA48" s="16">
        <f t="shared" si="46"/>
        <v>25855.7</v>
      </c>
      <c r="DB48" s="16">
        <f t="shared" si="47"/>
        <v>8061.1</v>
      </c>
      <c r="DC48" s="16">
        <f t="shared" si="48"/>
        <v>7627.0960000000005</v>
      </c>
      <c r="DD48" s="21"/>
      <c r="DE48" s="21"/>
      <c r="DF48" s="21"/>
      <c r="DG48" s="21"/>
      <c r="DH48" s="21"/>
      <c r="DI48" s="59"/>
      <c r="DJ48" s="21"/>
      <c r="DK48" s="21"/>
      <c r="DL48" s="21"/>
      <c r="DM48" s="21"/>
      <c r="DN48" s="21"/>
      <c r="DO48" s="21"/>
      <c r="DP48" s="21"/>
      <c r="DQ48" s="21"/>
      <c r="DR48" s="21"/>
      <c r="DS48" s="53"/>
      <c r="DT48" s="53"/>
      <c r="DU48" s="21"/>
      <c r="DV48" s="21"/>
      <c r="DW48" s="26">
        <f t="shared" ref="DW48:DX73" si="53">DD48+DG48+DJ48+DM48+DP48+DS48</f>
        <v>0</v>
      </c>
      <c r="DX48" s="26">
        <f t="shared" si="53"/>
        <v>0</v>
      </c>
      <c r="DY48" s="26">
        <f t="shared" si="37"/>
        <v>0</v>
      </c>
    </row>
    <row r="49" spans="1:129" ht="12.75" customHeight="1">
      <c r="A49" s="14">
        <v>38</v>
      </c>
      <c r="B49" s="14">
        <v>52</v>
      </c>
      <c r="C49" s="15" t="s">
        <v>73</v>
      </c>
      <c r="D49" s="21">
        <v>778</v>
      </c>
      <c r="E49" s="21"/>
      <c r="F49" s="16">
        <f t="shared" si="51"/>
        <v>14488.000000000002</v>
      </c>
      <c r="G49" s="16">
        <f t="shared" si="51"/>
        <v>4159</v>
      </c>
      <c r="H49" s="16">
        <f t="shared" si="51"/>
        <v>4262.5909999999994</v>
      </c>
      <c r="I49" s="16">
        <f t="shared" si="49"/>
        <v>102.49076701130078</v>
      </c>
      <c r="J49" s="16">
        <f t="shared" si="23"/>
        <v>-3179.6000000000022</v>
      </c>
      <c r="K49" s="16">
        <f t="shared" si="24"/>
        <v>-85.933999999999287</v>
      </c>
      <c r="L49" s="21">
        <v>11308.4</v>
      </c>
      <c r="M49" s="21">
        <v>4176.6570000000002</v>
      </c>
      <c r="N49" s="18">
        <f t="shared" si="38"/>
        <v>4165.2</v>
      </c>
      <c r="O49" s="18">
        <f t="shared" si="39"/>
        <v>945.09999999999991</v>
      </c>
      <c r="P49" s="18">
        <f t="shared" si="40"/>
        <v>1048.691</v>
      </c>
      <c r="Q49" s="18">
        <f t="shared" si="7"/>
        <v>110.96085070362926</v>
      </c>
      <c r="R49" s="19">
        <f t="shared" si="41"/>
        <v>776.3</v>
      </c>
      <c r="S49" s="19">
        <f t="shared" si="41"/>
        <v>209.3</v>
      </c>
      <c r="T49" s="19">
        <f t="shared" si="41"/>
        <v>262.59300000000002</v>
      </c>
      <c r="U49" s="20">
        <f t="shared" si="17"/>
        <v>125.46249402771141</v>
      </c>
      <c r="V49" s="40">
        <v>32.9</v>
      </c>
      <c r="W49" s="21">
        <v>13.3</v>
      </c>
      <c r="X49" s="42">
        <v>0.154</v>
      </c>
      <c r="Y49" s="22">
        <f t="shared" si="52"/>
        <v>1.1578947368421053</v>
      </c>
      <c r="Z49" s="40">
        <v>2176.6999999999998</v>
      </c>
      <c r="AA49" s="25">
        <v>380</v>
      </c>
      <c r="AB49" s="42">
        <v>573.64</v>
      </c>
      <c r="AC49" s="22">
        <f t="shared" si="43"/>
        <v>150.95789473684209</v>
      </c>
      <c r="AD49" s="40">
        <v>743.4</v>
      </c>
      <c r="AE49" s="25">
        <v>196</v>
      </c>
      <c r="AF49" s="42">
        <v>262.43900000000002</v>
      </c>
      <c r="AG49" s="22">
        <f t="shared" si="44"/>
        <v>133.89744897959184</v>
      </c>
      <c r="AH49" s="40">
        <v>20</v>
      </c>
      <c r="AI49" s="25">
        <v>10</v>
      </c>
      <c r="AJ49" s="42">
        <v>0</v>
      </c>
      <c r="AK49" s="22">
        <f t="shared" si="50"/>
        <v>0</v>
      </c>
      <c r="AL49" s="25"/>
      <c r="AM49" s="25"/>
      <c r="AN49" s="42"/>
      <c r="AO49" s="21"/>
      <c r="AP49" s="21"/>
      <c r="AQ49" s="21"/>
      <c r="AR49" s="21"/>
      <c r="AS49" s="21"/>
      <c r="AT49" s="21"/>
      <c r="AU49" s="21"/>
      <c r="AV49" s="54">
        <v>8036.7</v>
      </c>
      <c r="AW49" s="54">
        <v>2678.9</v>
      </c>
      <c r="AX49" s="40">
        <f t="shared" si="18"/>
        <v>2678.9</v>
      </c>
      <c r="AY49" s="21"/>
      <c r="AZ49" s="21"/>
      <c r="BA49" s="40"/>
      <c r="BB49" s="21">
        <v>2286.1</v>
      </c>
      <c r="BC49" s="21">
        <v>535</v>
      </c>
      <c r="BD49" s="23">
        <f t="shared" si="19"/>
        <v>535</v>
      </c>
      <c r="BE49" s="23"/>
      <c r="BF49" s="23"/>
      <c r="BG49" s="23"/>
      <c r="BH49" s="23"/>
      <c r="BI49" s="18">
        <f t="shared" si="45"/>
        <v>737.1</v>
      </c>
      <c r="BJ49" s="18">
        <f t="shared" si="45"/>
        <v>270.5</v>
      </c>
      <c r="BK49" s="18">
        <f t="shared" si="45"/>
        <v>128.57400000000001</v>
      </c>
      <c r="BL49" s="24">
        <f t="shared" si="20"/>
        <v>47.531977818853974</v>
      </c>
      <c r="BM49" s="40">
        <v>715.6</v>
      </c>
      <c r="BN49" s="25">
        <v>263.39999999999998</v>
      </c>
      <c r="BO49" s="42">
        <v>128.57400000000001</v>
      </c>
      <c r="BP49" s="40"/>
      <c r="BQ49" s="25"/>
      <c r="BR49" s="42"/>
      <c r="BS49" s="40"/>
      <c r="BT49" s="21"/>
      <c r="BU49" s="37"/>
      <c r="BV49" s="40">
        <v>21.5</v>
      </c>
      <c r="BW49" s="25">
        <v>7.1</v>
      </c>
      <c r="BX49" s="42">
        <v>0</v>
      </c>
      <c r="BY49" s="21"/>
      <c r="BZ49" s="21"/>
      <c r="CA49" s="21"/>
      <c r="CB49" s="21"/>
      <c r="CC49" s="21"/>
      <c r="CD49" s="42"/>
      <c r="CE49" s="25"/>
      <c r="CF49" s="25"/>
      <c r="CG49" s="37"/>
      <c r="CH49" s="40">
        <v>455.1</v>
      </c>
      <c r="CI49" s="25">
        <v>75.3</v>
      </c>
      <c r="CJ49" s="42">
        <v>30.2</v>
      </c>
      <c r="CK49" s="50"/>
      <c r="CL49" s="21"/>
      <c r="CM49" s="42"/>
      <c r="CN49" s="40"/>
      <c r="CO49" s="25"/>
      <c r="CP49" s="42"/>
      <c r="CQ49" s="40"/>
      <c r="CR49" s="25"/>
      <c r="CS49" s="42"/>
      <c r="CT49" s="40"/>
      <c r="CU49" s="60"/>
      <c r="CV49" s="42"/>
      <c r="CW49" s="40"/>
      <c r="CX49" s="25"/>
      <c r="CY49" s="42">
        <v>53.683999999999997</v>
      </c>
      <c r="CZ49" s="21"/>
      <c r="DA49" s="16">
        <f t="shared" si="46"/>
        <v>14488.000000000002</v>
      </c>
      <c r="DB49" s="16">
        <f t="shared" si="47"/>
        <v>4159</v>
      </c>
      <c r="DC49" s="16">
        <f t="shared" si="48"/>
        <v>4262.5909999999994</v>
      </c>
      <c r="DD49" s="21"/>
      <c r="DE49" s="21"/>
      <c r="DF49" s="21"/>
      <c r="DG49" s="21"/>
      <c r="DH49" s="21"/>
      <c r="DI49" s="59"/>
      <c r="DJ49" s="21"/>
      <c r="DK49" s="21"/>
      <c r="DL49" s="21"/>
      <c r="DM49" s="21"/>
      <c r="DN49" s="21"/>
      <c r="DO49" s="21"/>
      <c r="DP49" s="21"/>
      <c r="DQ49" s="21"/>
      <c r="DR49" s="21"/>
      <c r="DS49" s="53"/>
      <c r="DT49" s="53"/>
      <c r="DU49" s="21"/>
      <c r="DV49" s="21"/>
      <c r="DW49" s="26">
        <f t="shared" si="53"/>
        <v>0</v>
      </c>
      <c r="DX49" s="26">
        <f t="shared" si="53"/>
        <v>0</v>
      </c>
      <c r="DY49" s="26">
        <f t="shared" si="37"/>
        <v>0</v>
      </c>
    </row>
    <row r="50" spans="1:129" ht="12.75" customHeight="1">
      <c r="A50" s="14">
        <v>39</v>
      </c>
      <c r="B50" s="14">
        <v>53</v>
      </c>
      <c r="C50" s="15" t="s">
        <v>74</v>
      </c>
      <c r="D50" s="21">
        <v>273.39999999999998</v>
      </c>
      <c r="E50" s="21"/>
      <c r="F50" s="16">
        <f t="shared" si="51"/>
        <v>28196.14</v>
      </c>
      <c r="G50" s="16">
        <f t="shared" si="51"/>
        <v>7785.2</v>
      </c>
      <c r="H50" s="16">
        <f t="shared" si="51"/>
        <v>9858.8510000000006</v>
      </c>
      <c r="I50" s="16">
        <f t="shared" si="49"/>
        <v>126.63580897086781</v>
      </c>
      <c r="J50" s="16">
        <f t="shared" si="23"/>
        <v>-12167.039999999999</v>
      </c>
      <c r="K50" s="16">
        <f t="shared" si="24"/>
        <v>-3501.1630000000005</v>
      </c>
      <c r="L50" s="21">
        <v>16029.1</v>
      </c>
      <c r="M50" s="21">
        <v>6357.6880000000001</v>
      </c>
      <c r="N50" s="18">
        <f t="shared" si="38"/>
        <v>8018.64</v>
      </c>
      <c r="O50" s="18">
        <f t="shared" si="39"/>
        <v>1399.1</v>
      </c>
      <c r="P50" s="18">
        <f t="shared" si="40"/>
        <v>3472.7510000000002</v>
      </c>
      <c r="Q50" s="18">
        <f t="shared" si="7"/>
        <v>248.21320849117291</v>
      </c>
      <c r="R50" s="19">
        <f t="shared" si="41"/>
        <v>906.3</v>
      </c>
      <c r="S50" s="19">
        <f t="shared" si="41"/>
        <v>146.60000000000002</v>
      </c>
      <c r="T50" s="19">
        <f t="shared" si="41"/>
        <v>275.70299999999997</v>
      </c>
      <c r="U50" s="20">
        <f t="shared" si="17"/>
        <v>188.06480218281033</v>
      </c>
      <c r="V50" s="40">
        <v>42.5</v>
      </c>
      <c r="W50" s="21">
        <v>13.3</v>
      </c>
      <c r="X50" s="42">
        <v>5.1429999999999998</v>
      </c>
      <c r="Y50" s="22">
        <f t="shared" si="52"/>
        <v>38.669172932330824</v>
      </c>
      <c r="Z50" s="40">
        <v>1948</v>
      </c>
      <c r="AA50" s="25">
        <v>649.29999999999995</v>
      </c>
      <c r="AB50" s="42">
        <v>0</v>
      </c>
      <c r="AC50" s="22">
        <f t="shared" si="43"/>
        <v>0</v>
      </c>
      <c r="AD50" s="40">
        <v>863.8</v>
      </c>
      <c r="AE50" s="25">
        <v>133.30000000000001</v>
      </c>
      <c r="AF50" s="42">
        <v>270.56</v>
      </c>
      <c r="AG50" s="22">
        <f t="shared" si="44"/>
        <v>202.97074268567141</v>
      </c>
      <c r="AH50" s="40">
        <v>40</v>
      </c>
      <c r="AI50" s="25">
        <v>13.3</v>
      </c>
      <c r="AJ50" s="42">
        <v>0</v>
      </c>
      <c r="AK50" s="22">
        <f t="shared" si="50"/>
        <v>0</v>
      </c>
      <c r="AL50" s="25"/>
      <c r="AM50" s="25"/>
      <c r="AN50" s="42"/>
      <c r="AO50" s="21"/>
      <c r="AP50" s="21"/>
      <c r="AQ50" s="21"/>
      <c r="AR50" s="21"/>
      <c r="AS50" s="21"/>
      <c r="AT50" s="21"/>
      <c r="AU50" s="21"/>
      <c r="AV50" s="54">
        <v>16778.3</v>
      </c>
      <c r="AW50" s="54">
        <v>5592.8</v>
      </c>
      <c r="AX50" s="40">
        <f t="shared" si="18"/>
        <v>5592.8</v>
      </c>
      <c r="AY50" s="21"/>
      <c r="AZ50" s="21"/>
      <c r="BA50" s="40"/>
      <c r="BB50" s="21">
        <v>3399.2</v>
      </c>
      <c r="BC50" s="21">
        <v>793.3</v>
      </c>
      <c r="BD50" s="23">
        <f t="shared" si="19"/>
        <v>793.3</v>
      </c>
      <c r="BE50" s="23"/>
      <c r="BF50" s="23"/>
      <c r="BG50" s="23"/>
      <c r="BH50" s="23"/>
      <c r="BI50" s="18">
        <f t="shared" si="45"/>
        <v>1090</v>
      </c>
      <c r="BJ50" s="18">
        <f t="shared" si="45"/>
        <v>216.7</v>
      </c>
      <c r="BK50" s="18">
        <f t="shared" si="45"/>
        <v>46.292999999999999</v>
      </c>
      <c r="BL50" s="24">
        <f t="shared" si="20"/>
        <v>21.362713428703277</v>
      </c>
      <c r="BM50" s="40">
        <v>980</v>
      </c>
      <c r="BN50" s="25">
        <v>200</v>
      </c>
      <c r="BO50" s="42">
        <v>46.292999999999999</v>
      </c>
      <c r="BP50" s="40"/>
      <c r="BQ50" s="25"/>
      <c r="BR50" s="42"/>
      <c r="BS50" s="40"/>
      <c r="BT50" s="21"/>
      <c r="BU50" s="37"/>
      <c r="BV50" s="40">
        <v>110</v>
      </c>
      <c r="BW50" s="25">
        <v>16.7</v>
      </c>
      <c r="BX50" s="42">
        <v>0</v>
      </c>
      <c r="BY50" s="21"/>
      <c r="BZ50" s="21"/>
      <c r="CA50" s="21"/>
      <c r="CB50" s="21"/>
      <c r="CC50" s="21"/>
      <c r="CD50" s="42"/>
      <c r="CE50" s="25"/>
      <c r="CF50" s="25"/>
      <c r="CG50" s="37"/>
      <c r="CH50" s="40"/>
      <c r="CI50" s="25"/>
      <c r="CJ50" s="42"/>
      <c r="CK50" s="50"/>
      <c r="CL50" s="21"/>
      <c r="CM50" s="42"/>
      <c r="CN50" s="40"/>
      <c r="CO50" s="25"/>
      <c r="CP50" s="42"/>
      <c r="CQ50" s="40"/>
      <c r="CR50" s="25"/>
      <c r="CS50" s="42"/>
      <c r="CT50" s="40"/>
      <c r="CU50" s="60"/>
      <c r="CV50" s="42"/>
      <c r="CW50" s="40">
        <v>4034.34</v>
      </c>
      <c r="CX50" s="25">
        <v>373.2</v>
      </c>
      <c r="CY50" s="42">
        <v>3150.7550000000001</v>
      </c>
      <c r="CZ50" s="21"/>
      <c r="DA50" s="16">
        <f t="shared" si="46"/>
        <v>28196.14</v>
      </c>
      <c r="DB50" s="16">
        <f t="shared" si="47"/>
        <v>7785.2</v>
      </c>
      <c r="DC50" s="16">
        <f t="shared" si="48"/>
        <v>9858.8510000000006</v>
      </c>
      <c r="DD50" s="21"/>
      <c r="DE50" s="21"/>
      <c r="DF50" s="21"/>
      <c r="DG50" s="21"/>
      <c r="DH50" s="21"/>
      <c r="DI50" s="59"/>
      <c r="DJ50" s="21"/>
      <c r="DK50" s="21"/>
      <c r="DL50" s="21"/>
      <c r="DM50" s="21"/>
      <c r="DN50" s="21"/>
      <c r="DO50" s="21"/>
      <c r="DP50" s="21"/>
      <c r="DQ50" s="21"/>
      <c r="DR50" s="21"/>
      <c r="DS50" s="53"/>
      <c r="DT50" s="53"/>
      <c r="DU50" s="21"/>
      <c r="DV50" s="21"/>
      <c r="DW50" s="26">
        <f t="shared" si="53"/>
        <v>0</v>
      </c>
      <c r="DX50" s="26">
        <f t="shared" si="53"/>
        <v>0</v>
      </c>
      <c r="DY50" s="26">
        <f t="shared" si="37"/>
        <v>0</v>
      </c>
    </row>
    <row r="51" spans="1:129" ht="12.75" customHeight="1">
      <c r="A51" s="14">
        <v>40</v>
      </c>
      <c r="B51" s="14">
        <v>54</v>
      </c>
      <c r="C51" s="15" t="s">
        <v>75</v>
      </c>
      <c r="D51" s="21">
        <v>7620.4</v>
      </c>
      <c r="E51" s="21">
        <v>220</v>
      </c>
      <c r="F51" s="16">
        <f t="shared" si="51"/>
        <v>35409.799999999996</v>
      </c>
      <c r="G51" s="16">
        <f t="shared" si="51"/>
        <v>11527.1</v>
      </c>
      <c r="H51" s="16">
        <f t="shared" si="51"/>
        <v>10225.938</v>
      </c>
      <c r="I51" s="16">
        <f t="shared" si="49"/>
        <v>88.712147894960566</v>
      </c>
      <c r="J51" s="16">
        <f t="shared" si="23"/>
        <v>-9884.4999999999964</v>
      </c>
      <c r="K51" s="16">
        <f t="shared" si="24"/>
        <v>-940.63199999999961</v>
      </c>
      <c r="L51" s="21">
        <v>25525.3</v>
      </c>
      <c r="M51" s="21">
        <v>9285.3060000000005</v>
      </c>
      <c r="N51" s="18">
        <f t="shared" si="38"/>
        <v>7308.3</v>
      </c>
      <c r="O51" s="18">
        <f t="shared" si="39"/>
        <v>2433.6</v>
      </c>
      <c r="P51" s="18">
        <f t="shared" si="40"/>
        <v>1132.4380000000001</v>
      </c>
      <c r="Q51" s="18">
        <f t="shared" si="7"/>
        <v>46.533448389217625</v>
      </c>
      <c r="R51" s="19">
        <f t="shared" si="41"/>
        <v>2596.6</v>
      </c>
      <c r="S51" s="19">
        <f t="shared" si="41"/>
        <v>856.30000000000007</v>
      </c>
      <c r="T51" s="19">
        <f t="shared" si="41"/>
        <v>859.51900000000001</v>
      </c>
      <c r="U51" s="20">
        <f t="shared" si="17"/>
        <v>100.37591965432675</v>
      </c>
      <c r="V51" s="40">
        <v>28.1</v>
      </c>
      <c r="W51" s="21">
        <v>0.2</v>
      </c>
      <c r="X51" s="42">
        <v>0.125</v>
      </c>
      <c r="Y51" s="22">
        <f t="shared" si="52"/>
        <v>62.5</v>
      </c>
      <c r="Z51" s="40">
        <v>4100</v>
      </c>
      <c r="AA51" s="25">
        <v>1366.7</v>
      </c>
      <c r="AB51" s="42">
        <v>159</v>
      </c>
      <c r="AC51" s="22">
        <f t="shared" si="43"/>
        <v>11.633862588717347</v>
      </c>
      <c r="AD51" s="40">
        <v>2568.5</v>
      </c>
      <c r="AE51" s="25">
        <v>856.1</v>
      </c>
      <c r="AF51" s="42">
        <v>859.39400000000001</v>
      </c>
      <c r="AG51" s="22">
        <f t="shared" si="44"/>
        <v>100.38476813456371</v>
      </c>
      <c r="AH51" s="40">
        <v>156</v>
      </c>
      <c r="AI51" s="25">
        <v>52</v>
      </c>
      <c r="AJ51" s="42">
        <v>0</v>
      </c>
      <c r="AK51" s="22">
        <f t="shared" si="50"/>
        <v>0</v>
      </c>
      <c r="AL51" s="25"/>
      <c r="AM51" s="25"/>
      <c r="AN51" s="42"/>
      <c r="AO51" s="21"/>
      <c r="AP51" s="21"/>
      <c r="AQ51" s="21"/>
      <c r="AR51" s="21"/>
      <c r="AS51" s="21"/>
      <c r="AT51" s="21"/>
      <c r="AU51" s="21"/>
      <c r="AV51" s="54">
        <v>25366.6</v>
      </c>
      <c r="AW51" s="54">
        <v>8455.5</v>
      </c>
      <c r="AX51" s="40">
        <f t="shared" si="18"/>
        <v>8455.5</v>
      </c>
      <c r="AY51" s="21"/>
      <c r="AZ51" s="21"/>
      <c r="BA51" s="40"/>
      <c r="BB51" s="35">
        <v>2734.9</v>
      </c>
      <c r="BC51" s="21">
        <v>638</v>
      </c>
      <c r="BD51" s="23">
        <f t="shared" si="19"/>
        <v>638</v>
      </c>
      <c r="BE51" s="23"/>
      <c r="BF51" s="23"/>
      <c r="BG51" s="23"/>
      <c r="BH51" s="23"/>
      <c r="BI51" s="18">
        <f t="shared" si="45"/>
        <v>455.7</v>
      </c>
      <c r="BJ51" s="18">
        <f t="shared" si="45"/>
        <v>158.6</v>
      </c>
      <c r="BK51" s="18">
        <f t="shared" si="45"/>
        <v>113.919</v>
      </c>
      <c r="BL51" s="24">
        <f t="shared" si="20"/>
        <v>71.827868852459019</v>
      </c>
      <c r="BM51" s="40">
        <v>455.7</v>
      </c>
      <c r="BN51" s="25">
        <v>158.6</v>
      </c>
      <c r="BO51" s="42">
        <v>113.919</v>
      </c>
      <c r="BP51" s="40"/>
      <c r="BQ51" s="25"/>
      <c r="BR51" s="42"/>
      <c r="BS51" s="40"/>
      <c r="BT51" s="21"/>
      <c r="BU51" s="37"/>
      <c r="BV51" s="40"/>
      <c r="BW51" s="25"/>
      <c r="BX51" s="42"/>
      <c r="BY51" s="21"/>
      <c r="BZ51" s="21"/>
      <c r="CA51" s="21"/>
      <c r="CB51" s="21"/>
      <c r="CC51" s="21"/>
      <c r="CD51" s="42"/>
      <c r="CE51" s="25"/>
      <c r="CF51" s="25"/>
      <c r="CG51" s="37"/>
      <c r="CH51" s="40"/>
      <c r="CI51" s="25"/>
      <c r="CJ51" s="42"/>
      <c r="CK51" s="50"/>
      <c r="CL51" s="21"/>
      <c r="CM51" s="42"/>
      <c r="CN51" s="40"/>
      <c r="CO51" s="25"/>
      <c r="CP51" s="42"/>
      <c r="CQ51" s="40"/>
      <c r="CR51" s="25"/>
      <c r="CS51" s="42"/>
      <c r="CT51" s="40"/>
      <c r="CU51" s="60"/>
      <c r="CV51" s="42"/>
      <c r="CW51" s="40"/>
      <c r="CX51" s="25"/>
      <c r="CY51" s="42"/>
      <c r="CZ51" s="21"/>
      <c r="DA51" s="16">
        <f t="shared" si="46"/>
        <v>35409.799999999996</v>
      </c>
      <c r="DB51" s="16">
        <f t="shared" si="47"/>
        <v>11527.1</v>
      </c>
      <c r="DC51" s="16">
        <f t="shared" si="48"/>
        <v>10225.938</v>
      </c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53"/>
      <c r="DT51" s="53"/>
      <c r="DU51" s="21"/>
      <c r="DV51" s="21"/>
      <c r="DW51" s="26">
        <f t="shared" si="53"/>
        <v>0</v>
      </c>
      <c r="DX51" s="26">
        <f t="shared" si="53"/>
        <v>0</v>
      </c>
      <c r="DY51" s="26">
        <f t="shared" si="37"/>
        <v>0</v>
      </c>
    </row>
    <row r="52" spans="1:129" ht="12.75" customHeight="1">
      <c r="A52" s="14">
        <v>41</v>
      </c>
      <c r="B52" s="14">
        <v>60</v>
      </c>
      <c r="C52" s="15" t="s">
        <v>76</v>
      </c>
      <c r="D52" s="21">
        <v>888.4</v>
      </c>
      <c r="E52" s="21"/>
      <c r="F52" s="16">
        <f t="shared" si="51"/>
        <v>14943.399999999998</v>
      </c>
      <c r="G52" s="16">
        <f t="shared" si="51"/>
        <v>4509.2</v>
      </c>
      <c r="H52" s="16">
        <f t="shared" si="51"/>
        <v>3960.5780000000004</v>
      </c>
      <c r="I52" s="16">
        <f t="shared" si="49"/>
        <v>87.833274194979168</v>
      </c>
      <c r="J52" s="16">
        <f t="shared" si="23"/>
        <v>-5062.6999999999971</v>
      </c>
      <c r="K52" s="16">
        <f t="shared" si="24"/>
        <v>-1091.0330000000004</v>
      </c>
      <c r="L52" s="21">
        <v>9880.7000000000007</v>
      </c>
      <c r="M52" s="21">
        <v>2869.5450000000001</v>
      </c>
      <c r="N52" s="18">
        <f t="shared" si="38"/>
        <v>4469.0999999999995</v>
      </c>
      <c r="O52" s="18">
        <f t="shared" si="39"/>
        <v>1099.5999999999999</v>
      </c>
      <c r="P52" s="18">
        <f t="shared" si="40"/>
        <v>550.97799999999995</v>
      </c>
      <c r="Q52" s="18">
        <f t="shared" si="7"/>
        <v>50.107129865405597</v>
      </c>
      <c r="R52" s="19">
        <f t="shared" si="41"/>
        <v>1248.2</v>
      </c>
      <c r="S52" s="19">
        <f t="shared" si="41"/>
        <v>167.2</v>
      </c>
      <c r="T52" s="19">
        <f t="shared" si="41"/>
        <v>429.2</v>
      </c>
      <c r="U52" s="20">
        <f t="shared" si="17"/>
        <v>256.69856459330146</v>
      </c>
      <c r="V52" s="40">
        <v>54.2</v>
      </c>
      <c r="W52" s="21">
        <v>0.5</v>
      </c>
      <c r="X52" s="42">
        <v>0.22800000000000001</v>
      </c>
      <c r="Y52" s="22">
        <f t="shared" si="52"/>
        <v>45.6</v>
      </c>
      <c r="Z52" s="40">
        <v>2599.6</v>
      </c>
      <c r="AA52" s="25">
        <v>732.4</v>
      </c>
      <c r="AB52" s="42">
        <v>111.77800000000001</v>
      </c>
      <c r="AC52" s="22">
        <f t="shared" si="43"/>
        <v>15.261878754778811</v>
      </c>
      <c r="AD52" s="40">
        <v>1194</v>
      </c>
      <c r="AE52" s="25">
        <v>166.7</v>
      </c>
      <c r="AF52" s="42">
        <v>428.97199999999998</v>
      </c>
      <c r="AG52" s="22">
        <f t="shared" si="44"/>
        <v>257.33173365326934</v>
      </c>
      <c r="AH52" s="40">
        <v>201</v>
      </c>
      <c r="AI52" s="25">
        <v>60</v>
      </c>
      <c r="AJ52" s="42">
        <v>9</v>
      </c>
      <c r="AK52" s="22">
        <f t="shared" si="50"/>
        <v>15</v>
      </c>
      <c r="AL52" s="25"/>
      <c r="AM52" s="25"/>
      <c r="AN52" s="42"/>
      <c r="AO52" s="21"/>
      <c r="AP52" s="21"/>
      <c r="AQ52" s="21"/>
      <c r="AR52" s="21"/>
      <c r="AS52" s="21"/>
      <c r="AT52" s="21"/>
      <c r="AU52" s="21"/>
      <c r="AV52" s="54">
        <v>9564.7999999999993</v>
      </c>
      <c r="AW52" s="54">
        <v>3188.3</v>
      </c>
      <c r="AX52" s="40">
        <f t="shared" si="18"/>
        <v>3188.3</v>
      </c>
      <c r="AY52" s="21"/>
      <c r="AZ52" s="21"/>
      <c r="BA52" s="40"/>
      <c r="BB52" s="21">
        <v>909.5</v>
      </c>
      <c r="BC52" s="21">
        <v>221.3</v>
      </c>
      <c r="BD52" s="23">
        <f t="shared" si="19"/>
        <v>221.3</v>
      </c>
      <c r="BE52" s="23"/>
      <c r="BF52" s="23"/>
      <c r="BG52" s="23"/>
      <c r="BH52" s="23"/>
      <c r="BI52" s="18">
        <f t="shared" si="45"/>
        <v>420.3</v>
      </c>
      <c r="BJ52" s="18">
        <f t="shared" si="45"/>
        <v>140</v>
      </c>
      <c r="BK52" s="18">
        <f t="shared" si="45"/>
        <v>1</v>
      </c>
      <c r="BL52" s="24">
        <f t="shared" si="20"/>
        <v>0.7142857142857143</v>
      </c>
      <c r="BM52" s="40">
        <v>340.3</v>
      </c>
      <c r="BN52" s="25">
        <v>100</v>
      </c>
      <c r="BO52" s="42">
        <v>0</v>
      </c>
      <c r="BP52" s="40"/>
      <c r="BQ52" s="25"/>
      <c r="BR52" s="42"/>
      <c r="BS52" s="40"/>
      <c r="BT52" s="21"/>
      <c r="BU52" s="37"/>
      <c r="BV52" s="40">
        <v>80</v>
      </c>
      <c r="BW52" s="25">
        <v>40</v>
      </c>
      <c r="BX52" s="42">
        <v>1</v>
      </c>
      <c r="BY52" s="21"/>
      <c r="BZ52" s="21"/>
      <c r="CA52" s="21"/>
      <c r="CB52" s="21"/>
      <c r="CC52" s="21"/>
      <c r="CD52" s="42"/>
      <c r="CE52" s="25"/>
      <c r="CF52" s="25"/>
      <c r="CG52" s="37"/>
      <c r="CH52" s="40"/>
      <c r="CI52" s="25"/>
      <c r="CJ52" s="42"/>
      <c r="CK52" s="50"/>
      <c r="CL52" s="21"/>
      <c r="CM52" s="42"/>
      <c r="CN52" s="40"/>
      <c r="CO52" s="25"/>
      <c r="CP52" s="42"/>
      <c r="CQ52" s="40"/>
      <c r="CR52" s="25"/>
      <c r="CS52" s="42"/>
      <c r="CT52" s="40"/>
      <c r="CU52" s="60"/>
      <c r="CV52" s="42"/>
      <c r="CW52" s="40"/>
      <c r="CX52" s="25"/>
      <c r="CY52" s="42"/>
      <c r="CZ52" s="21"/>
      <c r="DA52" s="16">
        <f t="shared" si="46"/>
        <v>14943.399999999998</v>
      </c>
      <c r="DB52" s="16">
        <f t="shared" si="47"/>
        <v>4509.2</v>
      </c>
      <c r="DC52" s="16">
        <f t="shared" si="48"/>
        <v>3960.5780000000004</v>
      </c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53"/>
      <c r="DT52" s="53"/>
      <c r="DU52" s="21"/>
      <c r="DV52" s="21"/>
      <c r="DW52" s="26">
        <f t="shared" si="53"/>
        <v>0</v>
      </c>
      <c r="DX52" s="26">
        <f t="shared" si="53"/>
        <v>0</v>
      </c>
      <c r="DY52" s="26">
        <f t="shared" si="37"/>
        <v>0</v>
      </c>
    </row>
    <row r="53" spans="1:129" ht="12.75" customHeight="1">
      <c r="A53" s="14">
        <v>42</v>
      </c>
      <c r="B53" s="14">
        <v>38</v>
      </c>
      <c r="C53" s="15" t="s">
        <v>110</v>
      </c>
      <c r="D53" s="21">
        <v>199.1</v>
      </c>
      <c r="E53" s="21"/>
      <c r="F53" s="16">
        <f t="shared" si="51"/>
        <v>19435.2</v>
      </c>
      <c r="G53" s="16">
        <f t="shared" si="51"/>
        <v>6845.4</v>
      </c>
      <c r="H53" s="16">
        <f t="shared" si="51"/>
        <v>7563.4549999999999</v>
      </c>
      <c r="I53" s="16">
        <f t="shared" si="49"/>
        <v>110.48959885470535</v>
      </c>
      <c r="J53" s="16">
        <f t="shared" si="23"/>
        <v>-4409.6000000000004</v>
      </c>
      <c r="K53" s="16">
        <f t="shared" si="24"/>
        <v>-2618.2330000000002</v>
      </c>
      <c r="L53" s="21">
        <v>15025.6</v>
      </c>
      <c r="M53" s="21">
        <v>4945.2219999999998</v>
      </c>
      <c r="N53" s="18">
        <f t="shared" si="38"/>
        <v>3901</v>
      </c>
      <c r="O53" s="18">
        <f t="shared" si="39"/>
        <v>1748.0000000000002</v>
      </c>
      <c r="P53" s="18">
        <f t="shared" si="40"/>
        <v>2466.0550000000003</v>
      </c>
      <c r="Q53" s="18">
        <f t="shared" si="7"/>
        <v>141.07866132723112</v>
      </c>
      <c r="R53" s="19">
        <f t="shared" si="41"/>
        <v>950</v>
      </c>
      <c r="S53" s="19">
        <f t="shared" si="41"/>
        <v>546.70000000000005</v>
      </c>
      <c r="T53" s="19">
        <f t="shared" si="41"/>
        <v>377.21699999999998</v>
      </c>
      <c r="U53" s="20">
        <f t="shared" si="17"/>
        <v>68.998902505944741</v>
      </c>
      <c r="V53" s="40">
        <v>38</v>
      </c>
      <c r="W53" s="21">
        <v>30</v>
      </c>
      <c r="X53" s="42">
        <v>0.127</v>
      </c>
      <c r="Y53" s="22">
        <f t="shared" si="52"/>
        <v>0.42333333333333328</v>
      </c>
      <c r="Z53" s="40">
        <v>2521</v>
      </c>
      <c r="AA53" s="25">
        <v>999.5</v>
      </c>
      <c r="AB53" s="42">
        <v>429.49400000000003</v>
      </c>
      <c r="AC53" s="22">
        <f t="shared" si="43"/>
        <v>42.970885442721361</v>
      </c>
      <c r="AD53" s="40">
        <v>912</v>
      </c>
      <c r="AE53" s="25">
        <v>516.70000000000005</v>
      </c>
      <c r="AF53" s="42">
        <v>377.09</v>
      </c>
      <c r="AG53" s="22">
        <f t="shared" si="44"/>
        <v>72.980452874008122</v>
      </c>
      <c r="AH53" s="40">
        <v>100</v>
      </c>
      <c r="AI53" s="25">
        <v>56.7</v>
      </c>
      <c r="AJ53" s="42">
        <v>0</v>
      </c>
      <c r="AK53" s="22">
        <f t="shared" si="50"/>
        <v>0</v>
      </c>
      <c r="AL53" s="25"/>
      <c r="AM53" s="25"/>
      <c r="AN53" s="42"/>
      <c r="AO53" s="21"/>
      <c r="AP53" s="21"/>
      <c r="AQ53" s="21"/>
      <c r="AR53" s="21"/>
      <c r="AS53" s="21"/>
      <c r="AT53" s="21"/>
      <c r="AU53" s="21"/>
      <c r="AV53" s="54">
        <v>14663</v>
      </c>
      <c r="AW53" s="54">
        <v>4887.7</v>
      </c>
      <c r="AX53" s="40">
        <f t="shared" si="18"/>
        <v>4887.7</v>
      </c>
      <c r="AY53" s="21"/>
      <c r="AZ53" s="21"/>
      <c r="BA53" s="40"/>
      <c r="BB53" s="21">
        <v>871.2</v>
      </c>
      <c r="BC53" s="21">
        <v>209.7</v>
      </c>
      <c r="BD53" s="23">
        <f t="shared" si="19"/>
        <v>209.7</v>
      </c>
      <c r="BE53" s="23"/>
      <c r="BF53" s="23"/>
      <c r="BG53" s="23"/>
      <c r="BH53" s="23"/>
      <c r="BI53" s="18">
        <f t="shared" si="45"/>
        <v>230</v>
      </c>
      <c r="BJ53" s="18">
        <f t="shared" si="45"/>
        <v>86.7</v>
      </c>
      <c r="BK53" s="18">
        <f t="shared" si="45"/>
        <v>27.001000000000001</v>
      </c>
      <c r="BL53" s="24">
        <f t="shared" si="20"/>
        <v>31.143021914648212</v>
      </c>
      <c r="BM53" s="40">
        <v>200</v>
      </c>
      <c r="BN53" s="25">
        <v>70</v>
      </c>
      <c r="BO53" s="42">
        <v>27.001000000000001</v>
      </c>
      <c r="BP53" s="40"/>
      <c r="BQ53" s="25"/>
      <c r="BR53" s="42"/>
      <c r="BS53" s="40"/>
      <c r="BT53" s="21"/>
      <c r="BU53" s="37"/>
      <c r="BV53" s="40">
        <v>30</v>
      </c>
      <c r="BW53" s="25">
        <v>16.7</v>
      </c>
      <c r="BX53" s="42">
        <v>0</v>
      </c>
      <c r="BY53" s="21"/>
      <c r="BZ53" s="21"/>
      <c r="CA53" s="21"/>
      <c r="CB53" s="21"/>
      <c r="CC53" s="21"/>
      <c r="CD53" s="42"/>
      <c r="CE53" s="25"/>
      <c r="CF53" s="25"/>
      <c r="CG53" s="37"/>
      <c r="CH53" s="40">
        <v>50</v>
      </c>
      <c r="CI53" s="25">
        <v>16.7</v>
      </c>
      <c r="CJ53" s="42">
        <v>0</v>
      </c>
      <c r="CK53" s="50"/>
      <c r="CL53" s="21"/>
      <c r="CM53" s="42"/>
      <c r="CN53" s="40"/>
      <c r="CO53" s="25"/>
      <c r="CP53" s="42"/>
      <c r="CQ53" s="40"/>
      <c r="CR53" s="25"/>
      <c r="CS53" s="42"/>
      <c r="CT53" s="40"/>
      <c r="CU53" s="60"/>
      <c r="CV53" s="42"/>
      <c r="CW53" s="40">
        <v>50</v>
      </c>
      <c r="CX53" s="25">
        <v>41.7</v>
      </c>
      <c r="CY53" s="42">
        <v>1632.3430000000001</v>
      </c>
      <c r="CZ53" s="21"/>
      <c r="DA53" s="16">
        <f t="shared" si="46"/>
        <v>19435.2</v>
      </c>
      <c r="DB53" s="16">
        <f t="shared" si="47"/>
        <v>6845.4</v>
      </c>
      <c r="DC53" s="16">
        <f t="shared" si="48"/>
        <v>7563.4549999999999</v>
      </c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53"/>
      <c r="DT53" s="53"/>
      <c r="DU53" s="21"/>
      <c r="DV53" s="21"/>
      <c r="DW53" s="26">
        <f t="shared" si="53"/>
        <v>0</v>
      </c>
      <c r="DX53" s="26">
        <f t="shared" si="53"/>
        <v>0</v>
      </c>
      <c r="DY53" s="26">
        <f t="shared" si="37"/>
        <v>0</v>
      </c>
    </row>
    <row r="54" spans="1:129" ht="12.75" customHeight="1">
      <c r="A54" s="14">
        <v>43</v>
      </c>
      <c r="B54" s="14">
        <v>61</v>
      </c>
      <c r="C54" s="15" t="s">
        <v>77</v>
      </c>
      <c r="D54" s="21">
        <v>24582.5</v>
      </c>
      <c r="E54" s="21"/>
      <c r="F54" s="16">
        <f t="shared" si="51"/>
        <v>34417.4</v>
      </c>
      <c r="G54" s="16">
        <f t="shared" si="51"/>
        <v>11409.599999999999</v>
      </c>
      <c r="H54" s="16">
        <f t="shared" si="51"/>
        <v>12338.124</v>
      </c>
      <c r="I54" s="16">
        <f t="shared" si="49"/>
        <v>108.13809423643248</v>
      </c>
      <c r="J54" s="16">
        <f t="shared" si="23"/>
        <v>-8659.7000000000007</v>
      </c>
      <c r="K54" s="16">
        <f t="shared" si="24"/>
        <v>-3471.0149999999994</v>
      </c>
      <c r="L54" s="21">
        <v>25757.7</v>
      </c>
      <c r="M54" s="21">
        <v>8867.1090000000004</v>
      </c>
      <c r="N54" s="18">
        <f t="shared" si="38"/>
        <v>6581.5</v>
      </c>
      <c r="O54" s="18">
        <f t="shared" si="39"/>
        <v>2193.8000000000002</v>
      </c>
      <c r="P54" s="18">
        <f t="shared" si="40"/>
        <v>3122.3240000000001</v>
      </c>
      <c r="Q54" s="18">
        <f t="shared" si="7"/>
        <v>142.32491567143768</v>
      </c>
      <c r="R54" s="19">
        <f t="shared" si="41"/>
        <v>1974.5</v>
      </c>
      <c r="S54" s="19">
        <f t="shared" si="41"/>
        <v>658.2</v>
      </c>
      <c r="T54" s="19">
        <f t="shared" si="41"/>
        <v>781.78499999999997</v>
      </c>
      <c r="U54" s="20">
        <f t="shared" si="17"/>
        <v>118.77620783956242</v>
      </c>
      <c r="V54" s="40">
        <v>33.5</v>
      </c>
      <c r="W54" s="21">
        <v>11.2</v>
      </c>
      <c r="X54" s="42">
        <v>0.23100000000000001</v>
      </c>
      <c r="Y54" s="22">
        <f t="shared" si="52"/>
        <v>2.0625000000000004</v>
      </c>
      <c r="Z54" s="40">
        <v>3555</v>
      </c>
      <c r="AA54" s="25">
        <v>1185</v>
      </c>
      <c r="AB54" s="42">
        <v>608.12</v>
      </c>
      <c r="AC54" s="22">
        <f t="shared" si="43"/>
        <v>51.318143459915611</v>
      </c>
      <c r="AD54" s="40">
        <v>1941</v>
      </c>
      <c r="AE54" s="25">
        <v>647</v>
      </c>
      <c r="AF54" s="42">
        <v>781.55399999999997</v>
      </c>
      <c r="AG54" s="22">
        <f t="shared" si="44"/>
        <v>120.79659969088098</v>
      </c>
      <c r="AH54" s="40">
        <v>84</v>
      </c>
      <c r="AI54" s="25">
        <v>28</v>
      </c>
      <c r="AJ54" s="42">
        <v>0</v>
      </c>
      <c r="AK54" s="22">
        <f t="shared" si="50"/>
        <v>0</v>
      </c>
      <c r="AL54" s="25"/>
      <c r="AM54" s="25"/>
      <c r="AN54" s="42"/>
      <c r="AO54" s="21"/>
      <c r="AP54" s="21"/>
      <c r="AQ54" s="21"/>
      <c r="AR54" s="21"/>
      <c r="AS54" s="21"/>
      <c r="AT54" s="21"/>
      <c r="AU54" s="21"/>
      <c r="AV54" s="54">
        <v>26702.3</v>
      </c>
      <c r="AW54" s="54">
        <v>8900.7999999999993</v>
      </c>
      <c r="AX54" s="40">
        <f t="shared" si="18"/>
        <v>8900.7999999999993</v>
      </c>
      <c r="AY54" s="21"/>
      <c r="AZ54" s="21"/>
      <c r="BA54" s="40"/>
      <c r="BB54" s="21">
        <v>1133.5999999999999</v>
      </c>
      <c r="BC54" s="21">
        <v>315</v>
      </c>
      <c r="BD54" s="23">
        <f t="shared" si="19"/>
        <v>315</v>
      </c>
      <c r="BE54" s="23"/>
      <c r="BF54" s="23"/>
      <c r="BG54" s="23"/>
      <c r="BH54" s="23"/>
      <c r="BI54" s="18">
        <f t="shared" si="45"/>
        <v>968</v>
      </c>
      <c r="BJ54" s="18">
        <f t="shared" si="45"/>
        <v>322.60000000000002</v>
      </c>
      <c r="BK54" s="18">
        <f t="shared" si="45"/>
        <v>346.47899999999998</v>
      </c>
      <c r="BL54" s="24">
        <f t="shared" si="20"/>
        <v>107.40204587724736</v>
      </c>
      <c r="BM54" s="40">
        <v>862</v>
      </c>
      <c r="BN54" s="25">
        <v>287.3</v>
      </c>
      <c r="BO54" s="42">
        <v>296.47899999999998</v>
      </c>
      <c r="BP54" s="40"/>
      <c r="BQ54" s="25"/>
      <c r="BR54" s="42"/>
      <c r="BS54" s="40"/>
      <c r="BT54" s="21"/>
      <c r="BU54" s="37"/>
      <c r="BV54" s="40">
        <v>106</v>
      </c>
      <c r="BW54" s="25">
        <v>35.299999999999997</v>
      </c>
      <c r="BX54" s="42">
        <v>50</v>
      </c>
      <c r="BY54" s="21"/>
      <c r="BZ54" s="21"/>
      <c r="CA54" s="21"/>
      <c r="CB54" s="21"/>
      <c r="CC54" s="21"/>
      <c r="CD54" s="42"/>
      <c r="CE54" s="25"/>
      <c r="CF54" s="25"/>
      <c r="CG54" s="37"/>
      <c r="CH54" s="40"/>
      <c r="CI54" s="25"/>
      <c r="CJ54" s="42"/>
      <c r="CK54" s="50"/>
      <c r="CL54" s="21"/>
      <c r="CM54" s="42"/>
      <c r="CN54" s="40"/>
      <c r="CO54" s="25"/>
      <c r="CP54" s="42"/>
      <c r="CQ54" s="40"/>
      <c r="CR54" s="25"/>
      <c r="CS54" s="42"/>
      <c r="CT54" s="40"/>
      <c r="CU54" s="60"/>
      <c r="CV54" s="42"/>
      <c r="CW54" s="40"/>
      <c r="CX54" s="25"/>
      <c r="CY54" s="42">
        <v>1385.94</v>
      </c>
      <c r="CZ54" s="21"/>
      <c r="DA54" s="16">
        <f t="shared" si="46"/>
        <v>34417.4</v>
      </c>
      <c r="DB54" s="16">
        <f t="shared" si="47"/>
        <v>11409.599999999999</v>
      </c>
      <c r="DC54" s="16">
        <f t="shared" si="48"/>
        <v>12338.124</v>
      </c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53"/>
      <c r="DT54" s="53"/>
      <c r="DU54" s="21"/>
      <c r="DV54" s="21"/>
      <c r="DW54" s="26">
        <f t="shared" si="53"/>
        <v>0</v>
      </c>
      <c r="DX54" s="26">
        <f t="shared" si="53"/>
        <v>0</v>
      </c>
      <c r="DY54" s="26">
        <f t="shared" si="37"/>
        <v>0</v>
      </c>
    </row>
    <row r="55" spans="1:129" ht="12.75" customHeight="1">
      <c r="A55" s="14">
        <v>44</v>
      </c>
      <c r="B55" s="14">
        <v>4</v>
      </c>
      <c r="C55" s="15" t="s">
        <v>111</v>
      </c>
      <c r="D55" s="23">
        <v>11834.7</v>
      </c>
      <c r="E55" s="23"/>
      <c r="F55" s="16">
        <f t="shared" si="51"/>
        <v>161382.1</v>
      </c>
      <c r="G55" s="16">
        <f t="shared" si="51"/>
        <v>52119.500000000007</v>
      </c>
      <c r="H55" s="16">
        <f t="shared" si="51"/>
        <v>47238.328999999998</v>
      </c>
      <c r="I55" s="16">
        <f t="shared" si="49"/>
        <v>90.634654975584937</v>
      </c>
      <c r="J55" s="16">
        <f t="shared" si="23"/>
        <v>-46692.600000000006</v>
      </c>
      <c r="K55" s="16">
        <f t="shared" si="24"/>
        <v>-6688.2099999999991</v>
      </c>
      <c r="L55" s="17">
        <v>114689.5</v>
      </c>
      <c r="M55" s="17">
        <v>40550.118999999999</v>
      </c>
      <c r="N55" s="18">
        <f t="shared" ref="N55:N73" si="54">V55+Z55+AD55+AH55+AL55+AP55+BE55+BM55+BP55+BS55+BV55+BY55+CE55+CH55+CN55+CQ55+CW55</f>
        <v>40711.5</v>
      </c>
      <c r="O55" s="18">
        <f t="shared" ref="O55:O73" si="55">W55+AA55+AE55+AI55+AM55+AQ55+BF55+BN55+BQ55+BT55+BW55+BZ55+CF55+CI55+CO55+CR55+CX55</f>
        <v>14636.399999999998</v>
      </c>
      <c r="P55" s="18">
        <f t="shared" ref="P55:P73" si="56">X55+AB55+AF55+AJ55+AN55+AR55+BH55+BO55+BR55+BU55+BX55+CA55+CG55+CJ55+CP55+CS55+CY55</f>
        <v>10816.848999999998</v>
      </c>
      <c r="Q55" s="18">
        <f t="shared" si="7"/>
        <v>73.903753655270421</v>
      </c>
      <c r="R55" s="19">
        <f t="shared" ref="R55:T73" si="57">V55+AD55</f>
        <v>15500</v>
      </c>
      <c r="S55" s="19">
        <f t="shared" si="57"/>
        <v>5166.7</v>
      </c>
      <c r="T55" s="19">
        <f t="shared" si="57"/>
        <v>4533.1379999999999</v>
      </c>
      <c r="U55" s="20">
        <f t="shared" si="17"/>
        <v>87.737588789749736</v>
      </c>
      <c r="V55" s="40">
        <v>900</v>
      </c>
      <c r="W55" s="21">
        <v>300</v>
      </c>
      <c r="X55" s="42">
        <v>86.191999999999993</v>
      </c>
      <c r="Y55" s="22">
        <f>X55*100/W55</f>
        <v>28.730666666666664</v>
      </c>
      <c r="Z55" s="40">
        <v>3700</v>
      </c>
      <c r="AA55" s="25">
        <v>1233.3</v>
      </c>
      <c r="AB55" s="42">
        <v>1074.1510000000001</v>
      </c>
      <c r="AC55" s="22">
        <f t="shared" ref="AC55:AC69" si="58">AB55*100/AA55</f>
        <v>87.095678261574648</v>
      </c>
      <c r="AD55" s="40">
        <v>14600</v>
      </c>
      <c r="AE55" s="25">
        <v>4866.7</v>
      </c>
      <c r="AF55" s="42">
        <v>4446.9459999999999</v>
      </c>
      <c r="AG55" s="22">
        <f t="shared" ref="AG55:AG73" si="59">AF55*100/AE55</f>
        <v>91.374976883719967</v>
      </c>
      <c r="AH55" s="40">
        <v>2736</v>
      </c>
      <c r="AI55" s="25">
        <v>906.7</v>
      </c>
      <c r="AJ55" s="42">
        <v>968.1</v>
      </c>
      <c r="AK55" s="22">
        <f>AJ55*100/AI55</f>
        <v>106.77180985993161</v>
      </c>
      <c r="AL55" s="21">
        <v>6500</v>
      </c>
      <c r="AM55" s="25">
        <v>2865.3</v>
      </c>
      <c r="AN55" s="42">
        <v>1383.35</v>
      </c>
      <c r="AO55" s="27">
        <f>SUM(AO39:AO54)</f>
        <v>0</v>
      </c>
      <c r="AP55" s="23"/>
      <c r="AQ55" s="23"/>
      <c r="AR55" s="23"/>
      <c r="AS55" s="23"/>
      <c r="AT55" s="23"/>
      <c r="AU55" s="21"/>
      <c r="AV55" s="54">
        <v>86487.6</v>
      </c>
      <c r="AW55" s="54">
        <v>28829.200000000001</v>
      </c>
      <c r="AX55" s="40">
        <f t="shared" si="18"/>
        <v>28829.200000000001</v>
      </c>
      <c r="AY55" s="23">
        <v>4801.3</v>
      </c>
      <c r="AZ55" s="23">
        <v>1201.9000000000001</v>
      </c>
      <c r="BA55" s="40">
        <v>801.8</v>
      </c>
      <c r="BB55" s="35">
        <v>24381.7</v>
      </c>
      <c r="BC55" s="23">
        <v>5688.7</v>
      </c>
      <c r="BD55" s="23">
        <v>5544.7</v>
      </c>
      <c r="BE55" s="23"/>
      <c r="BF55" s="23"/>
      <c r="BG55" s="23"/>
      <c r="BH55" s="23"/>
      <c r="BI55" s="18">
        <f t="shared" ref="BI55:BK73" si="60">BM55+BP55+BS55+BV55</f>
        <v>5250</v>
      </c>
      <c r="BJ55" s="18">
        <f t="shared" si="60"/>
        <v>1703.3</v>
      </c>
      <c r="BK55" s="18">
        <f t="shared" si="60"/>
        <v>1099.25</v>
      </c>
      <c r="BL55" s="24">
        <f t="shared" si="20"/>
        <v>64.536487993894212</v>
      </c>
      <c r="BM55" s="40">
        <v>1450</v>
      </c>
      <c r="BN55" s="25">
        <v>470</v>
      </c>
      <c r="BO55" s="42">
        <v>307.57799999999997</v>
      </c>
      <c r="BP55" s="40">
        <v>1100</v>
      </c>
      <c r="BQ55" s="25">
        <v>333.3</v>
      </c>
      <c r="BR55" s="42">
        <v>330.9</v>
      </c>
      <c r="BS55" s="40"/>
      <c r="BT55" s="21"/>
      <c r="BU55" s="37"/>
      <c r="BV55" s="40">
        <v>2700</v>
      </c>
      <c r="BW55" s="25">
        <v>900</v>
      </c>
      <c r="BX55" s="42">
        <v>460.77199999999999</v>
      </c>
      <c r="BY55" s="23"/>
      <c r="BZ55" s="23"/>
      <c r="CA55" s="23"/>
      <c r="CB55" s="21">
        <v>5000</v>
      </c>
      <c r="CC55" s="21">
        <v>1763.3</v>
      </c>
      <c r="CD55" s="42">
        <v>1513.78</v>
      </c>
      <c r="CE55" s="25"/>
      <c r="CF55" s="25"/>
      <c r="CG55" s="37"/>
      <c r="CH55" s="40">
        <v>4425.5</v>
      </c>
      <c r="CI55" s="25">
        <v>1877.8</v>
      </c>
      <c r="CJ55" s="42">
        <v>1197.4000000000001</v>
      </c>
      <c r="CK55" s="50">
        <v>4005.5</v>
      </c>
      <c r="CL55" s="23">
        <v>700</v>
      </c>
      <c r="CM55" s="42">
        <v>988.2</v>
      </c>
      <c r="CN55" s="40">
        <v>800</v>
      </c>
      <c r="CO55" s="25">
        <v>450</v>
      </c>
      <c r="CP55" s="42">
        <v>78.375</v>
      </c>
      <c r="CQ55" s="40"/>
      <c r="CR55" s="25"/>
      <c r="CS55" s="42"/>
      <c r="CT55" s="40"/>
      <c r="CU55" s="21"/>
      <c r="CV55" s="42"/>
      <c r="CW55" s="40">
        <v>1800</v>
      </c>
      <c r="CX55" s="25">
        <v>433.3</v>
      </c>
      <c r="CY55" s="42">
        <v>483.08499999999998</v>
      </c>
      <c r="CZ55" s="21"/>
      <c r="DA55" s="16">
        <f t="shared" ref="DA55:DA73" si="61">V55+Z55+AD55+AH55+AL55+AP55+AS55+AV55+AY55+BB55+BE55+BM55+BP55+BS55+BV55+BY55+CB55+CE55+CH55+CN55+CQ55+CT55+CW55</f>
        <v>161382.1</v>
      </c>
      <c r="DB55" s="16">
        <f t="shared" ref="DB55:DB73" si="62">W55+AA55+AE55+AI55+AM55+AQ55+AT55+AW55+AZ55+BC55+BF55+BN55+BQ55+BT55+BW55+BZ55+CC55+CF55+CI55+CO55+CR55+CU55+CX55</f>
        <v>52119.500000000007</v>
      </c>
      <c r="DC55" s="16">
        <f t="shared" ref="DC55:DC73" si="63">X55+AB55+AF55+AJ55+AN55+AR55+AU55+AX55+BA55+BD55+BH55+BO55+BR55+BU55+BX55+CA55+CD55+CG55+CJ55+CP55+CS55+CV55+CY55+CZ55</f>
        <v>47506.328999999998</v>
      </c>
      <c r="DD55" s="23"/>
      <c r="DE55" s="23"/>
      <c r="DF55" s="23"/>
      <c r="DG55" s="23"/>
      <c r="DH55" s="23"/>
      <c r="DI55" s="23">
        <v>-268</v>
      </c>
      <c r="DJ55" s="23"/>
      <c r="DK55" s="23"/>
      <c r="DL55" s="23"/>
      <c r="DM55" s="23"/>
      <c r="DN55" s="23"/>
      <c r="DO55" s="23"/>
      <c r="DP55" s="23"/>
      <c r="DQ55" s="23"/>
      <c r="DR55" s="23"/>
      <c r="DS55" s="52"/>
      <c r="DT55" s="52"/>
      <c r="DU55" s="21"/>
      <c r="DV55" s="21"/>
      <c r="DW55" s="26">
        <f t="shared" si="53"/>
        <v>0</v>
      </c>
      <c r="DX55" s="26">
        <f t="shared" si="53"/>
        <v>0</v>
      </c>
      <c r="DY55" s="26">
        <f t="shared" si="37"/>
        <v>-268</v>
      </c>
    </row>
    <row r="56" spans="1:129" ht="12.75" customHeight="1">
      <c r="A56" s="14">
        <v>45</v>
      </c>
      <c r="B56" s="14">
        <v>12</v>
      </c>
      <c r="C56" s="15" t="s">
        <v>112</v>
      </c>
      <c r="D56" s="23">
        <v>7059.7</v>
      </c>
      <c r="E56" s="23"/>
      <c r="F56" s="16">
        <f t="shared" si="51"/>
        <v>48385.119999999995</v>
      </c>
      <c r="G56" s="16">
        <f t="shared" si="51"/>
        <v>16577.5</v>
      </c>
      <c r="H56" s="16">
        <f t="shared" si="51"/>
        <v>15132.317000000003</v>
      </c>
      <c r="I56" s="16">
        <f t="shared" si="49"/>
        <v>91.282262102247032</v>
      </c>
      <c r="J56" s="16">
        <f t="shared" si="23"/>
        <v>-11000.419999999998</v>
      </c>
      <c r="K56" s="16">
        <f t="shared" si="24"/>
        <v>101.49699999999757</v>
      </c>
      <c r="L56" s="17">
        <v>37384.699999999997</v>
      </c>
      <c r="M56" s="17">
        <v>15233.814</v>
      </c>
      <c r="N56" s="18">
        <f t="shared" si="54"/>
        <v>7132.12</v>
      </c>
      <c r="O56" s="18">
        <f t="shared" si="55"/>
        <v>3363.2</v>
      </c>
      <c r="P56" s="18">
        <f t="shared" si="56"/>
        <v>1918.0169999999998</v>
      </c>
      <c r="Q56" s="18">
        <f t="shared" si="7"/>
        <v>57.029525451950526</v>
      </c>
      <c r="R56" s="19">
        <f t="shared" si="57"/>
        <v>4597.8530000000001</v>
      </c>
      <c r="S56" s="19">
        <f t="shared" si="57"/>
        <v>2021.9</v>
      </c>
      <c r="T56" s="19">
        <f t="shared" si="57"/>
        <v>1398.58</v>
      </c>
      <c r="U56" s="20">
        <f t="shared" si="17"/>
        <v>69.171571294327123</v>
      </c>
      <c r="V56" s="40">
        <v>669.70299999999997</v>
      </c>
      <c r="W56" s="21">
        <v>338.1</v>
      </c>
      <c r="X56" s="42">
        <v>120.136</v>
      </c>
      <c r="Y56" s="22">
        <f>X56*100/W56</f>
        <v>35.532682638272696</v>
      </c>
      <c r="Z56" s="40">
        <v>627.82899999999995</v>
      </c>
      <c r="AA56" s="25">
        <v>261.2</v>
      </c>
      <c r="AB56" s="42">
        <v>136.26</v>
      </c>
      <c r="AC56" s="22">
        <f t="shared" si="58"/>
        <v>52.166921898928024</v>
      </c>
      <c r="AD56" s="40">
        <v>3928.15</v>
      </c>
      <c r="AE56" s="25">
        <v>1683.8</v>
      </c>
      <c r="AF56" s="42">
        <v>1278.444</v>
      </c>
      <c r="AG56" s="22">
        <f t="shared" si="59"/>
        <v>75.926119491626082</v>
      </c>
      <c r="AH56" s="40">
        <v>365</v>
      </c>
      <c r="AI56" s="25">
        <v>185</v>
      </c>
      <c r="AJ56" s="42">
        <v>64.5</v>
      </c>
      <c r="AK56" s="22">
        <f>AJ56*100/AI56</f>
        <v>34.864864864864863</v>
      </c>
      <c r="AL56" s="21"/>
      <c r="AM56" s="21"/>
      <c r="AN56" s="21"/>
      <c r="AO56" s="22"/>
      <c r="AP56" s="23"/>
      <c r="AQ56" s="23"/>
      <c r="AR56" s="23"/>
      <c r="AS56" s="23"/>
      <c r="AT56" s="23"/>
      <c r="AU56" s="21"/>
      <c r="AV56" s="54">
        <v>35509.800000000003</v>
      </c>
      <c r="AW56" s="54">
        <v>11836.6</v>
      </c>
      <c r="AX56" s="40">
        <f t="shared" si="18"/>
        <v>11836.6</v>
      </c>
      <c r="AY56" s="23">
        <v>2400.6</v>
      </c>
      <c r="AZ56" s="23">
        <v>601</v>
      </c>
      <c r="BA56" s="23">
        <v>601</v>
      </c>
      <c r="BB56" s="35">
        <v>3342.6</v>
      </c>
      <c r="BC56" s="23">
        <v>776.7</v>
      </c>
      <c r="BD56" s="23">
        <f t="shared" si="19"/>
        <v>776.7</v>
      </c>
      <c r="BE56" s="23"/>
      <c r="BF56" s="23"/>
      <c r="BG56" s="23"/>
      <c r="BH56" s="23"/>
      <c r="BI56" s="18">
        <f t="shared" si="60"/>
        <v>1421.838</v>
      </c>
      <c r="BJ56" s="18">
        <f t="shared" si="60"/>
        <v>775.5</v>
      </c>
      <c r="BK56" s="18">
        <f t="shared" si="60"/>
        <v>293.85599999999999</v>
      </c>
      <c r="BL56" s="24">
        <f t="shared" si="20"/>
        <v>37.892456479690523</v>
      </c>
      <c r="BM56" s="40"/>
      <c r="BN56" s="25"/>
      <c r="BO56" s="42"/>
      <c r="BP56" s="40">
        <v>1280.7059999999999</v>
      </c>
      <c r="BQ56" s="25">
        <v>708.5</v>
      </c>
      <c r="BR56" s="42">
        <v>286.79000000000002</v>
      </c>
      <c r="BS56" s="40"/>
      <c r="BT56" s="21"/>
      <c r="BU56" s="37"/>
      <c r="BV56" s="40">
        <v>141.13200000000001</v>
      </c>
      <c r="BW56" s="25">
        <v>67</v>
      </c>
      <c r="BX56" s="42">
        <v>7.0659999999999998</v>
      </c>
      <c r="BY56" s="23"/>
      <c r="BZ56" s="23"/>
      <c r="CA56" s="23"/>
      <c r="CB56" s="21"/>
      <c r="CC56" s="21"/>
      <c r="CD56" s="21"/>
      <c r="CE56" s="25"/>
      <c r="CF56" s="25"/>
      <c r="CG56" s="37"/>
      <c r="CH56" s="40">
        <v>29.6</v>
      </c>
      <c r="CI56" s="40">
        <v>29.6</v>
      </c>
      <c r="CJ56" s="42">
        <v>0</v>
      </c>
      <c r="CK56" s="50"/>
      <c r="CL56" s="23"/>
      <c r="CM56" s="42"/>
      <c r="CN56" s="40"/>
      <c r="CO56" s="25"/>
      <c r="CP56" s="42"/>
      <c r="CQ56" s="40">
        <v>80</v>
      </c>
      <c r="CR56" s="40">
        <v>80</v>
      </c>
      <c r="CS56" s="42">
        <v>0</v>
      </c>
      <c r="CT56" s="40"/>
      <c r="CU56" s="21"/>
      <c r="CV56" s="42"/>
      <c r="CW56" s="40">
        <v>10</v>
      </c>
      <c r="CX56" s="40">
        <v>10</v>
      </c>
      <c r="CY56" s="42">
        <v>24.821000000000002</v>
      </c>
      <c r="CZ56" s="21"/>
      <c r="DA56" s="16">
        <f t="shared" si="61"/>
        <v>48385.119999999995</v>
      </c>
      <c r="DB56" s="16">
        <f t="shared" si="62"/>
        <v>16577.5</v>
      </c>
      <c r="DC56" s="16">
        <f t="shared" si="63"/>
        <v>15132.317000000003</v>
      </c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52"/>
      <c r="DT56" s="53"/>
      <c r="DU56" s="21"/>
      <c r="DV56" s="21"/>
      <c r="DW56" s="26">
        <f t="shared" si="53"/>
        <v>0</v>
      </c>
      <c r="DX56" s="26">
        <f t="shared" si="53"/>
        <v>0</v>
      </c>
      <c r="DY56" s="26">
        <f t="shared" si="37"/>
        <v>0</v>
      </c>
    </row>
    <row r="57" spans="1:129" ht="12.75" customHeight="1">
      <c r="A57" s="14">
        <v>46</v>
      </c>
      <c r="B57" s="14">
        <v>15</v>
      </c>
      <c r="C57" s="15" t="s">
        <v>78</v>
      </c>
      <c r="D57" s="21">
        <v>10123</v>
      </c>
      <c r="E57" s="21"/>
      <c r="F57" s="16">
        <f t="shared" si="51"/>
        <v>23316.9</v>
      </c>
      <c r="G57" s="16">
        <f t="shared" si="51"/>
        <v>7635.7</v>
      </c>
      <c r="H57" s="16">
        <f t="shared" si="51"/>
        <v>6296.8290000000006</v>
      </c>
      <c r="I57" s="16">
        <f t="shared" si="49"/>
        <v>82.465641656953537</v>
      </c>
      <c r="J57" s="16">
        <f t="shared" si="23"/>
        <v>-5023.3000000000029</v>
      </c>
      <c r="K57" s="16">
        <f t="shared" si="24"/>
        <v>-8.8200000000006185</v>
      </c>
      <c r="L57" s="21">
        <v>18293.599999999999</v>
      </c>
      <c r="M57" s="21">
        <v>6288.009</v>
      </c>
      <c r="N57" s="18">
        <f t="shared" si="54"/>
        <v>11032.900000000001</v>
      </c>
      <c r="O57" s="18">
        <f t="shared" si="55"/>
        <v>3542.0999999999995</v>
      </c>
      <c r="P57" s="18">
        <f t="shared" si="56"/>
        <v>2203.2290000000003</v>
      </c>
      <c r="Q57" s="18">
        <f t="shared" si="7"/>
        <v>62.201208322746417</v>
      </c>
      <c r="R57" s="19">
        <f t="shared" si="57"/>
        <v>2424.1999999999998</v>
      </c>
      <c r="S57" s="19">
        <f t="shared" si="57"/>
        <v>863.3</v>
      </c>
      <c r="T57" s="19">
        <f t="shared" si="57"/>
        <v>1161.357</v>
      </c>
      <c r="U57" s="20">
        <f t="shared" si="17"/>
        <v>134.52530985752347</v>
      </c>
      <c r="V57" s="40"/>
      <c r="W57" s="21"/>
      <c r="X57" s="42">
        <v>0.11600000000000001</v>
      </c>
      <c r="Y57" s="22"/>
      <c r="Z57" s="40">
        <v>6600</v>
      </c>
      <c r="AA57" s="25">
        <v>2061.4</v>
      </c>
      <c r="AB57" s="42">
        <v>771.42200000000003</v>
      </c>
      <c r="AC57" s="22">
        <f t="shared" si="58"/>
        <v>37.422237314446491</v>
      </c>
      <c r="AD57" s="40">
        <v>2424.1999999999998</v>
      </c>
      <c r="AE57" s="25">
        <v>863.3</v>
      </c>
      <c r="AF57" s="42">
        <v>1161.241</v>
      </c>
      <c r="AG57" s="22">
        <f t="shared" si="59"/>
        <v>134.51187304529134</v>
      </c>
      <c r="AH57" s="40">
        <v>132</v>
      </c>
      <c r="AI57" s="25">
        <v>44</v>
      </c>
      <c r="AJ57" s="42">
        <v>73.45</v>
      </c>
      <c r="AK57" s="22">
        <f>AJ57*100/AI57</f>
        <v>166.93181818181819</v>
      </c>
      <c r="AL57" s="21"/>
      <c r="AM57" s="21"/>
      <c r="AN57" s="21"/>
      <c r="AO57" s="22"/>
      <c r="AP57" s="21"/>
      <c r="AQ57" s="21"/>
      <c r="AR57" s="21"/>
      <c r="AS57" s="21"/>
      <c r="AT57" s="21"/>
      <c r="AU57" s="21"/>
      <c r="AV57" s="54">
        <v>12165.8</v>
      </c>
      <c r="AW57" s="54">
        <v>4055.3</v>
      </c>
      <c r="AX57" s="40">
        <f t="shared" si="18"/>
        <v>4055.3</v>
      </c>
      <c r="AY57" s="21"/>
      <c r="AZ57" s="21"/>
      <c r="BA57" s="40"/>
      <c r="BB57" s="35">
        <v>118.2</v>
      </c>
      <c r="BC57" s="21">
        <v>38.299999999999997</v>
      </c>
      <c r="BD57" s="23">
        <f t="shared" si="19"/>
        <v>38.299999999999997</v>
      </c>
      <c r="BE57" s="23"/>
      <c r="BF57" s="23"/>
      <c r="BG57" s="23"/>
      <c r="BH57" s="23"/>
      <c r="BI57" s="18">
        <f t="shared" si="60"/>
        <v>1876.7</v>
      </c>
      <c r="BJ57" s="18">
        <f t="shared" si="60"/>
        <v>573.4</v>
      </c>
      <c r="BK57" s="18">
        <f t="shared" si="60"/>
        <v>177.2</v>
      </c>
      <c r="BL57" s="24">
        <f t="shared" si="20"/>
        <v>30.903383327520057</v>
      </c>
      <c r="BM57" s="40"/>
      <c r="BN57" s="25"/>
      <c r="BO57" s="42"/>
      <c r="BP57" s="40">
        <v>1414.7</v>
      </c>
      <c r="BQ57" s="25">
        <v>446.7</v>
      </c>
      <c r="BR57" s="42">
        <v>177.2</v>
      </c>
      <c r="BS57" s="40"/>
      <c r="BT57" s="21"/>
      <c r="BU57" s="37"/>
      <c r="BV57" s="40">
        <v>462</v>
      </c>
      <c r="BW57" s="25">
        <v>126.7</v>
      </c>
      <c r="BX57" s="42">
        <v>0</v>
      </c>
      <c r="BY57" s="21"/>
      <c r="BZ57" s="21"/>
      <c r="CA57" s="21"/>
      <c r="CB57" s="21"/>
      <c r="CC57" s="21"/>
      <c r="CD57" s="21"/>
      <c r="CE57" s="25"/>
      <c r="CF57" s="25"/>
      <c r="CG57" s="37"/>
      <c r="CH57" s="40"/>
      <c r="CI57" s="25"/>
      <c r="CJ57" s="42"/>
      <c r="CK57" s="50"/>
      <c r="CL57" s="21"/>
      <c r="CM57" s="42"/>
      <c r="CN57" s="40"/>
      <c r="CO57" s="21"/>
      <c r="CP57" s="42"/>
      <c r="CQ57" s="40"/>
      <c r="CR57" s="25"/>
      <c r="CS57" s="42"/>
      <c r="CT57" s="40"/>
      <c r="CU57" s="21"/>
      <c r="CV57" s="42"/>
      <c r="CW57" s="40"/>
      <c r="CX57" s="25"/>
      <c r="CY57" s="42">
        <v>19.8</v>
      </c>
      <c r="CZ57" s="21"/>
      <c r="DA57" s="16">
        <f t="shared" si="61"/>
        <v>23316.9</v>
      </c>
      <c r="DB57" s="16">
        <f t="shared" si="62"/>
        <v>7635.7</v>
      </c>
      <c r="DC57" s="16">
        <f t="shared" si="63"/>
        <v>6296.8290000000006</v>
      </c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52"/>
      <c r="DT57" s="53"/>
      <c r="DU57" s="21"/>
      <c r="DV57" s="21"/>
      <c r="DW57" s="26">
        <f t="shared" si="53"/>
        <v>0</v>
      </c>
      <c r="DX57" s="26">
        <f t="shared" si="53"/>
        <v>0</v>
      </c>
      <c r="DY57" s="26">
        <f t="shared" si="37"/>
        <v>0</v>
      </c>
    </row>
    <row r="58" spans="1:129" ht="12.75" customHeight="1">
      <c r="A58" s="14">
        <v>47</v>
      </c>
      <c r="B58" s="14">
        <v>16</v>
      </c>
      <c r="C58" s="15" t="s">
        <v>79</v>
      </c>
      <c r="D58" s="21">
        <v>12968.1</v>
      </c>
      <c r="E58" s="21"/>
      <c r="F58" s="16">
        <f t="shared" si="51"/>
        <v>59220.700000000004</v>
      </c>
      <c r="G58" s="16">
        <f t="shared" si="51"/>
        <v>18071.800000000003</v>
      </c>
      <c r="H58" s="16">
        <f t="shared" si="51"/>
        <v>18316.121500000005</v>
      </c>
      <c r="I58" s="16">
        <f t="shared" si="49"/>
        <v>101.35194889275003</v>
      </c>
      <c r="J58" s="16">
        <f t="shared" si="23"/>
        <v>-10088.300000000003</v>
      </c>
      <c r="K58" s="16">
        <f t="shared" si="24"/>
        <v>-504.73100000000341</v>
      </c>
      <c r="L58" s="21">
        <v>49132.4</v>
      </c>
      <c r="M58" s="21">
        <v>17811.390500000001</v>
      </c>
      <c r="N58" s="18">
        <f t="shared" si="54"/>
        <v>19571.900000000001</v>
      </c>
      <c r="O58" s="18">
        <f t="shared" si="55"/>
        <v>5368.3</v>
      </c>
      <c r="P58" s="18">
        <f t="shared" si="56"/>
        <v>5612.6214999999993</v>
      </c>
      <c r="Q58" s="18">
        <f t="shared" si="7"/>
        <v>104.55118938956464</v>
      </c>
      <c r="R58" s="19">
        <f t="shared" si="57"/>
        <v>5516.8</v>
      </c>
      <c r="S58" s="19">
        <f t="shared" si="57"/>
        <v>2390</v>
      </c>
      <c r="T58" s="19">
        <f t="shared" si="57"/>
        <v>4209.3530000000001</v>
      </c>
      <c r="U58" s="20">
        <f t="shared" si="17"/>
        <v>176.12355648535564</v>
      </c>
      <c r="V58" s="40">
        <v>364.5</v>
      </c>
      <c r="W58" s="21">
        <v>56.7</v>
      </c>
      <c r="X58" s="42">
        <v>0.64800000000000002</v>
      </c>
      <c r="Y58" s="22">
        <f>X58*100/W58</f>
        <v>1.1428571428571428</v>
      </c>
      <c r="Z58" s="40">
        <v>8852.7000000000007</v>
      </c>
      <c r="AA58" s="25">
        <v>1833.3</v>
      </c>
      <c r="AB58" s="42">
        <v>0.8175</v>
      </c>
      <c r="AC58" s="22">
        <f t="shared" si="58"/>
        <v>4.4591719849451809E-2</v>
      </c>
      <c r="AD58" s="40">
        <v>5152.3</v>
      </c>
      <c r="AE58" s="25">
        <v>2333.3000000000002</v>
      </c>
      <c r="AF58" s="42">
        <v>4208.7049999999999</v>
      </c>
      <c r="AG58" s="22">
        <f t="shared" si="59"/>
        <v>180.37564822354602</v>
      </c>
      <c r="AH58" s="40">
        <v>388</v>
      </c>
      <c r="AI58" s="25">
        <v>133.30000000000001</v>
      </c>
      <c r="AJ58" s="42">
        <v>541.50800000000004</v>
      </c>
      <c r="AK58" s="22">
        <f>AJ58*100/AI58</f>
        <v>406.23255813953489</v>
      </c>
      <c r="AL58" s="21"/>
      <c r="AM58" s="21"/>
      <c r="AN58" s="21"/>
      <c r="AO58" s="22"/>
      <c r="AP58" s="21"/>
      <c r="AQ58" s="21"/>
      <c r="AR58" s="21"/>
      <c r="AS58" s="21"/>
      <c r="AT58" s="21"/>
      <c r="AU58" s="21"/>
      <c r="AV58" s="54">
        <v>34218.300000000003</v>
      </c>
      <c r="AW58" s="54">
        <v>11406.1</v>
      </c>
      <c r="AX58" s="40">
        <f t="shared" si="18"/>
        <v>11406.1</v>
      </c>
      <c r="AY58" s="21">
        <v>1600.4</v>
      </c>
      <c r="AZ58" s="21">
        <v>400.7</v>
      </c>
      <c r="BA58" s="21">
        <v>400.7</v>
      </c>
      <c r="BB58" s="35">
        <v>3830.1</v>
      </c>
      <c r="BC58" s="21">
        <v>896.7</v>
      </c>
      <c r="BD58" s="23">
        <f t="shared" si="19"/>
        <v>896.7</v>
      </c>
      <c r="BE58" s="23"/>
      <c r="BF58" s="23"/>
      <c r="BG58" s="23"/>
      <c r="BH58" s="23"/>
      <c r="BI58" s="18">
        <f t="shared" si="60"/>
        <v>4689.4000000000005</v>
      </c>
      <c r="BJ58" s="18">
        <f t="shared" si="60"/>
        <v>966.7</v>
      </c>
      <c r="BK58" s="18">
        <f t="shared" si="60"/>
        <v>860.04300000000001</v>
      </c>
      <c r="BL58" s="24">
        <f t="shared" si="20"/>
        <v>88.966897693182986</v>
      </c>
      <c r="BM58" s="40">
        <v>655.1</v>
      </c>
      <c r="BN58" s="25">
        <v>131.80000000000001</v>
      </c>
      <c r="BO58" s="42">
        <v>160.04300000000001</v>
      </c>
      <c r="BP58" s="40">
        <v>3818.3</v>
      </c>
      <c r="BQ58" s="25">
        <v>768.2</v>
      </c>
      <c r="BR58" s="42">
        <v>634.20000000000005</v>
      </c>
      <c r="BS58" s="40"/>
      <c r="BT58" s="21"/>
      <c r="BU58" s="37"/>
      <c r="BV58" s="40">
        <v>216</v>
      </c>
      <c r="BW58" s="25">
        <v>66.7</v>
      </c>
      <c r="BX58" s="42">
        <v>65.8</v>
      </c>
      <c r="BY58" s="21"/>
      <c r="BZ58" s="21"/>
      <c r="CA58" s="21"/>
      <c r="CB58" s="21"/>
      <c r="CC58" s="21"/>
      <c r="CD58" s="21"/>
      <c r="CE58" s="25"/>
      <c r="CF58" s="25"/>
      <c r="CG58" s="37"/>
      <c r="CH58" s="40">
        <v>110</v>
      </c>
      <c r="CI58" s="25">
        <v>40</v>
      </c>
      <c r="CJ58" s="42">
        <v>0</v>
      </c>
      <c r="CK58" s="50"/>
      <c r="CL58" s="21"/>
      <c r="CM58" s="42"/>
      <c r="CN58" s="40"/>
      <c r="CO58" s="21"/>
      <c r="CP58" s="42"/>
      <c r="CQ58" s="40">
        <v>5</v>
      </c>
      <c r="CR58" s="25">
        <v>1</v>
      </c>
      <c r="CS58" s="42">
        <v>0.9</v>
      </c>
      <c r="CT58" s="40"/>
      <c r="CU58" s="21"/>
      <c r="CV58" s="42"/>
      <c r="CW58" s="40">
        <v>10</v>
      </c>
      <c r="CX58" s="25">
        <v>4</v>
      </c>
      <c r="CY58" s="42">
        <v>0</v>
      </c>
      <c r="CZ58" s="21"/>
      <c r="DA58" s="16">
        <f t="shared" si="61"/>
        <v>59220.700000000004</v>
      </c>
      <c r="DB58" s="16">
        <f t="shared" si="62"/>
        <v>18071.800000000003</v>
      </c>
      <c r="DC58" s="16">
        <f t="shared" si="63"/>
        <v>18316.121500000005</v>
      </c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52"/>
      <c r="DT58" s="53"/>
      <c r="DU58" s="21"/>
      <c r="DV58" s="21"/>
      <c r="DW58" s="26">
        <f t="shared" si="53"/>
        <v>0</v>
      </c>
      <c r="DX58" s="26">
        <f t="shared" si="53"/>
        <v>0</v>
      </c>
      <c r="DY58" s="26">
        <f t="shared" si="37"/>
        <v>0</v>
      </c>
    </row>
    <row r="59" spans="1:129" ht="12.75" customHeight="1">
      <c r="A59" s="14">
        <v>48</v>
      </c>
      <c r="B59" s="14">
        <v>17</v>
      </c>
      <c r="C59" s="15" t="s">
        <v>80</v>
      </c>
      <c r="D59" s="21">
        <v>6340.7</v>
      </c>
      <c r="E59" s="21"/>
      <c r="F59" s="16">
        <f t="shared" si="51"/>
        <v>18505.5</v>
      </c>
      <c r="G59" s="16">
        <f t="shared" si="51"/>
        <v>6217.5</v>
      </c>
      <c r="H59" s="16">
        <f t="shared" si="51"/>
        <v>5833.2910000000002</v>
      </c>
      <c r="I59" s="16">
        <f t="shared" si="49"/>
        <v>93.820522718134299</v>
      </c>
      <c r="J59" s="16">
        <f t="shared" si="23"/>
        <v>-5631.1</v>
      </c>
      <c r="K59" s="16">
        <f t="shared" si="24"/>
        <v>-963.38699999999972</v>
      </c>
      <c r="L59" s="21">
        <v>12874.4</v>
      </c>
      <c r="M59" s="21">
        <v>4869.9040000000005</v>
      </c>
      <c r="N59" s="18">
        <f t="shared" si="54"/>
        <v>2725.9</v>
      </c>
      <c r="O59" s="18">
        <f t="shared" si="55"/>
        <v>1057.7</v>
      </c>
      <c r="P59" s="18">
        <f t="shared" si="56"/>
        <v>673.49099999999999</v>
      </c>
      <c r="Q59" s="18">
        <f t="shared" si="7"/>
        <v>63.675049636002647</v>
      </c>
      <c r="R59" s="19">
        <f t="shared" si="57"/>
        <v>1357.3</v>
      </c>
      <c r="S59" s="19">
        <f t="shared" si="57"/>
        <v>565.79999999999995</v>
      </c>
      <c r="T59" s="19">
        <f t="shared" si="57"/>
        <v>621.846</v>
      </c>
      <c r="U59" s="20">
        <f t="shared" si="17"/>
        <v>109.90562036055145</v>
      </c>
      <c r="V59" s="40">
        <v>4.3</v>
      </c>
      <c r="W59" s="21">
        <v>4.3</v>
      </c>
      <c r="X59" s="42">
        <v>1.284</v>
      </c>
      <c r="Y59" s="22">
        <f>X59*100/W59</f>
        <v>29.860465116279073</v>
      </c>
      <c r="Z59" s="40">
        <v>793</v>
      </c>
      <c r="AA59" s="25">
        <v>250</v>
      </c>
      <c r="AB59" s="42">
        <v>1.645</v>
      </c>
      <c r="AC59" s="22">
        <f t="shared" si="58"/>
        <v>0.65800000000000003</v>
      </c>
      <c r="AD59" s="40">
        <v>1353</v>
      </c>
      <c r="AE59" s="25">
        <v>561.5</v>
      </c>
      <c r="AF59" s="42">
        <v>620.56200000000001</v>
      </c>
      <c r="AG59" s="22">
        <f t="shared" si="59"/>
        <v>110.5186108637578</v>
      </c>
      <c r="AH59" s="40">
        <v>120</v>
      </c>
      <c r="AI59" s="25">
        <v>40</v>
      </c>
      <c r="AJ59" s="42">
        <v>14.8</v>
      </c>
      <c r="AK59" s="22">
        <f>AJ59*100/AI59</f>
        <v>37</v>
      </c>
      <c r="AL59" s="21"/>
      <c r="AM59" s="21"/>
      <c r="AN59" s="21"/>
      <c r="AO59" s="22"/>
      <c r="AP59" s="21"/>
      <c r="AQ59" s="21"/>
      <c r="AR59" s="21"/>
      <c r="AS59" s="21"/>
      <c r="AT59" s="21"/>
      <c r="AU59" s="21"/>
      <c r="AV59" s="54">
        <v>14779.6</v>
      </c>
      <c r="AW59" s="54">
        <v>4926.5</v>
      </c>
      <c r="AX59" s="40">
        <f t="shared" si="18"/>
        <v>4926.5</v>
      </c>
      <c r="AY59" s="21"/>
      <c r="AZ59" s="21"/>
      <c r="BA59" s="40"/>
      <c r="BB59" s="35">
        <v>1000</v>
      </c>
      <c r="BC59" s="21">
        <v>233.3</v>
      </c>
      <c r="BD59" s="23">
        <f t="shared" si="19"/>
        <v>233.3</v>
      </c>
      <c r="BE59" s="23"/>
      <c r="BF59" s="23"/>
      <c r="BG59" s="23"/>
      <c r="BH59" s="23"/>
      <c r="BI59" s="18">
        <f t="shared" si="60"/>
        <v>455.6</v>
      </c>
      <c r="BJ59" s="18">
        <f t="shared" si="60"/>
        <v>201.89999999999998</v>
      </c>
      <c r="BK59" s="18">
        <f t="shared" si="60"/>
        <v>35.200000000000003</v>
      </c>
      <c r="BL59" s="24">
        <f t="shared" si="20"/>
        <v>17.434373452204067</v>
      </c>
      <c r="BM59" s="40">
        <v>32.4</v>
      </c>
      <c r="BN59" s="25">
        <v>15.7</v>
      </c>
      <c r="BO59" s="42">
        <v>0</v>
      </c>
      <c r="BP59" s="40">
        <v>317.60000000000002</v>
      </c>
      <c r="BQ59" s="61">
        <v>151</v>
      </c>
      <c r="BR59" s="42">
        <v>0</v>
      </c>
      <c r="BS59" s="40"/>
      <c r="BT59" s="21"/>
      <c r="BU59" s="37"/>
      <c r="BV59" s="40">
        <v>105.6</v>
      </c>
      <c r="BW59" s="25">
        <v>35.200000000000003</v>
      </c>
      <c r="BX59" s="42">
        <v>35.200000000000003</v>
      </c>
      <c r="BY59" s="21"/>
      <c r="BZ59" s="21"/>
      <c r="CA59" s="21"/>
      <c r="CB59" s="21"/>
      <c r="CC59" s="21"/>
      <c r="CD59" s="21"/>
      <c r="CE59" s="25"/>
      <c r="CF59" s="25"/>
      <c r="CG59" s="37"/>
      <c r="CH59" s="40"/>
      <c r="CI59" s="25"/>
      <c r="CJ59" s="42"/>
      <c r="CK59" s="50"/>
      <c r="CL59" s="21"/>
      <c r="CM59" s="42"/>
      <c r="CN59" s="40"/>
      <c r="CO59" s="21"/>
      <c r="CP59" s="42"/>
      <c r="CQ59" s="40"/>
      <c r="CR59" s="25"/>
      <c r="CS59" s="42"/>
      <c r="CT59" s="40"/>
      <c r="CU59" s="21"/>
      <c r="CV59" s="42"/>
      <c r="CW59" s="40"/>
      <c r="CX59" s="25"/>
      <c r="CY59" s="42"/>
      <c r="CZ59" s="21"/>
      <c r="DA59" s="16">
        <f t="shared" si="61"/>
        <v>18505.5</v>
      </c>
      <c r="DB59" s="16">
        <f t="shared" si="62"/>
        <v>6217.5</v>
      </c>
      <c r="DC59" s="16">
        <f t="shared" si="63"/>
        <v>5833.2910000000002</v>
      </c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52"/>
      <c r="DT59" s="53"/>
      <c r="DU59" s="21"/>
      <c r="DV59" s="21"/>
      <c r="DW59" s="26">
        <f t="shared" si="53"/>
        <v>0</v>
      </c>
      <c r="DX59" s="26">
        <f t="shared" si="53"/>
        <v>0</v>
      </c>
      <c r="DY59" s="26">
        <f t="shared" si="37"/>
        <v>0</v>
      </c>
    </row>
    <row r="60" spans="1:129" ht="12.75" customHeight="1">
      <c r="A60" s="14">
        <v>49</v>
      </c>
      <c r="B60" s="14">
        <v>18</v>
      </c>
      <c r="C60" s="15" t="s">
        <v>81</v>
      </c>
      <c r="D60" s="21">
        <v>360.6</v>
      </c>
      <c r="E60" s="21"/>
      <c r="F60" s="16">
        <f t="shared" si="51"/>
        <v>16781</v>
      </c>
      <c r="G60" s="16">
        <f t="shared" si="51"/>
        <v>6684.0999999999995</v>
      </c>
      <c r="H60" s="16">
        <f t="shared" si="51"/>
        <v>5289.2739999999994</v>
      </c>
      <c r="I60" s="16">
        <f t="shared" si="49"/>
        <v>79.132179350997149</v>
      </c>
      <c r="J60" s="16">
        <f t="shared" si="23"/>
        <v>-9638.2999999999993</v>
      </c>
      <c r="K60" s="16">
        <f t="shared" si="24"/>
        <v>-1661.1919999999996</v>
      </c>
      <c r="L60" s="21">
        <v>7142.7</v>
      </c>
      <c r="M60" s="21">
        <v>3628.0819999999999</v>
      </c>
      <c r="N60" s="18">
        <f t="shared" si="54"/>
        <v>1135.9000000000001</v>
      </c>
      <c r="O60" s="18">
        <f t="shared" si="55"/>
        <v>1067.8</v>
      </c>
      <c r="P60" s="18">
        <f t="shared" si="56"/>
        <v>240.67400000000001</v>
      </c>
      <c r="Q60" s="18">
        <f t="shared" si="7"/>
        <v>22.539239557969658</v>
      </c>
      <c r="R60" s="19">
        <f t="shared" si="57"/>
        <v>537.29999999999995</v>
      </c>
      <c r="S60" s="19">
        <f t="shared" si="57"/>
        <v>537.29999999999995</v>
      </c>
      <c r="T60" s="19">
        <f t="shared" si="57"/>
        <v>185.59899999999999</v>
      </c>
      <c r="U60" s="20">
        <f t="shared" si="17"/>
        <v>34.542899683603203</v>
      </c>
      <c r="V60" s="40"/>
      <c r="W60" s="21"/>
      <c r="X60" s="42">
        <v>9.9000000000000005E-2</v>
      </c>
      <c r="Y60" s="22"/>
      <c r="Z60" s="40">
        <v>298.60000000000002</v>
      </c>
      <c r="AA60" s="25">
        <v>230.5</v>
      </c>
      <c r="AB60" s="42">
        <v>7.4999999999999997E-2</v>
      </c>
      <c r="AC60" s="22">
        <f t="shared" si="58"/>
        <v>3.2537960954446853E-2</v>
      </c>
      <c r="AD60" s="40">
        <v>537.29999999999995</v>
      </c>
      <c r="AE60" s="40">
        <v>537.29999999999995</v>
      </c>
      <c r="AF60" s="42">
        <v>185.5</v>
      </c>
      <c r="AG60" s="22">
        <f t="shared" si="59"/>
        <v>34.524474222966688</v>
      </c>
      <c r="AH60" s="40"/>
      <c r="AI60" s="25"/>
      <c r="AJ60" s="42"/>
      <c r="AK60" s="22"/>
      <c r="AL60" s="21"/>
      <c r="AM60" s="21"/>
      <c r="AN60" s="21"/>
      <c r="AO60" s="22"/>
      <c r="AP60" s="21"/>
      <c r="AQ60" s="21"/>
      <c r="AR60" s="21"/>
      <c r="AS60" s="21"/>
      <c r="AT60" s="21"/>
      <c r="AU60" s="21"/>
      <c r="AV60" s="54">
        <v>4406.6000000000004</v>
      </c>
      <c r="AW60" s="54">
        <v>1468.9</v>
      </c>
      <c r="AX60" s="40">
        <f t="shared" si="18"/>
        <v>1468.9</v>
      </c>
      <c r="AY60" s="21"/>
      <c r="AZ60" s="21"/>
      <c r="BA60" s="40"/>
      <c r="BB60" s="35">
        <v>1698.5</v>
      </c>
      <c r="BC60" s="21">
        <v>399.7</v>
      </c>
      <c r="BD60" s="23">
        <f t="shared" si="19"/>
        <v>399.7</v>
      </c>
      <c r="BE60" s="23"/>
      <c r="BF60" s="23"/>
      <c r="BG60" s="23"/>
      <c r="BH60" s="23"/>
      <c r="BI60" s="18">
        <f t="shared" si="60"/>
        <v>300</v>
      </c>
      <c r="BJ60" s="18">
        <f t="shared" si="60"/>
        <v>300</v>
      </c>
      <c r="BK60" s="18">
        <f t="shared" si="60"/>
        <v>55</v>
      </c>
      <c r="BL60" s="24">
        <f t="shared" si="20"/>
        <v>18.333333333333332</v>
      </c>
      <c r="BM60" s="40"/>
      <c r="BN60" s="61"/>
      <c r="BO60" s="42"/>
      <c r="BP60" s="40">
        <v>300</v>
      </c>
      <c r="BQ60" s="61">
        <v>300</v>
      </c>
      <c r="BR60" s="42">
        <v>55</v>
      </c>
      <c r="BS60" s="40"/>
      <c r="BT60" s="21"/>
      <c r="BU60" s="37"/>
      <c r="BV60" s="40"/>
      <c r="BW60" s="25"/>
      <c r="BX60" s="42"/>
      <c r="BY60" s="21"/>
      <c r="BZ60" s="21"/>
      <c r="CA60" s="21"/>
      <c r="CB60" s="21"/>
      <c r="CC60" s="21"/>
      <c r="CD60" s="21"/>
      <c r="CE60" s="25"/>
      <c r="CF60" s="25"/>
      <c r="CG60" s="37"/>
      <c r="CH60" s="40"/>
      <c r="CI60" s="25"/>
      <c r="CJ60" s="42"/>
      <c r="CK60" s="50"/>
      <c r="CL60" s="21"/>
      <c r="CM60" s="42"/>
      <c r="CN60" s="40"/>
      <c r="CO60" s="21"/>
      <c r="CP60" s="42"/>
      <c r="CQ60" s="40"/>
      <c r="CR60" s="25"/>
      <c r="CS60" s="42"/>
      <c r="CT60" s="40">
        <v>9540</v>
      </c>
      <c r="CU60" s="21">
        <v>3747.7</v>
      </c>
      <c r="CV60" s="42">
        <v>3180</v>
      </c>
      <c r="CW60" s="40"/>
      <c r="CX60" s="25"/>
      <c r="CY60" s="42"/>
      <c r="CZ60" s="21"/>
      <c r="DA60" s="16">
        <f t="shared" si="61"/>
        <v>16781</v>
      </c>
      <c r="DB60" s="16">
        <f t="shared" si="62"/>
        <v>6684.0999999999995</v>
      </c>
      <c r="DC60" s="16">
        <f t="shared" si="63"/>
        <v>5289.2739999999994</v>
      </c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52"/>
      <c r="DT60" s="52"/>
      <c r="DU60" s="21"/>
      <c r="DV60" s="21"/>
      <c r="DW60" s="26">
        <f t="shared" si="53"/>
        <v>0</v>
      </c>
      <c r="DX60" s="26">
        <f t="shared" si="53"/>
        <v>0</v>
      </c>
      <c r="DY60" s="26">
        <f t="shared" si="37"/>
        <v>0</v>
      </c>
    </row>
    <row r="61" spans="1:129" ht="12.75" customHeight="1">
      <c r="A61" s="14">
        <v>50</v>
      </c>
      <c r="B61" s="14">
        <v>19</v>
      </c>
      <c r="C61" s="15" t="s">
        <v>82</v>
      </c>
      <c r="D61" s="21">
        <v>13101.2</v>
      </c>
      <c r="E61" s="21"/>
      <c r="F61" s="16">
        <f t="shared" si="51"/>
        <v>70210.7</v>
      </c>
      <c r="G61" s="16">
        <f t="shared" si="51"/>
        <v>22542.7</v>
      </c>
      <c r="H61" s="16">
        <f t="shared" si="51"/>
        <v>21997.093000000001</v>
      </c>
      <c r="I61" s="16">
        <f t="shared" si="49"/>
        <v>97.579673242335645</v>
      </c>
      <c r="J61" s="16">
        <f t="shared" si="23"/>
        <v>-21769.799999999996</v>
      </c>
      <c r="K61" s="16">
        <f t="shared" si="24"/>
        <v>-2900.8780000000006</v>
      </c>
      <c r="L61" s="21">
        <v>48440.9</v>
      </c>
      <c r="M61" s="21">
        <v>19096.215</v>
      </c>
      <c r="N61" s="18">
        <f t="shared" si="54"/>
        <v>13193</v>
      </c>
      <c r="O61" s="18">
        <f t="shared" si="55"/>
        <v>4063.6</v>
      </c>
      <c r="P61" s="18">
        <f t="shared" si="56"/>
        <v>3517.9929999999999</v>
      </c>
      <c r="Q61" s="18">
        <f t="shared" si="7"/>
        <v>86.573309380844577</v>
      </c>
      <c r="R61" s="19">
        <f t="shared" si="57"/>
        <v>6061</v>
      </c>
      <c r="S61" s="19">
        <f t="shared" si="57"/>
        <v>2020.3</v>
      </c>
      <c r="T61" s="19">
        <f t="shared" si="57"/>
        <v>2751.6729999999998</v>
      </c>
      <c r="U61" s="20">
        <f t="shared" si="17"/>
        <v>136.20120774142453</v>
      </c>
      <c r="V61" s="40">
        <v>61</v>
      </c>
      <c r="W61" s="21">
        <v>20.3</v>
      </c>
      <c r="X61" s="42">
        <v>0.27900000000000003</v>
      </c>
      <c r="Y61" s="22">
        <f>X61*100/W61</f>
        <v>1.374384236453202</v>
      </c>
      <c r="Z61" s="40">
        <v>5141</v>
      </c>
      <c r="AA61" s="25">
        <v>1523.3</v>
      </c>
      <c r="AB61" s="42">
        <v>40.17</v>
      </c>
      <c r="AC61" s="22">
        <f t="shared" si="58"/>
        <v>2.637038009584455</v>
      </c>
      <c r="AD61" s="40">
        <v>6000</v>
      </c>
      <c r="AE61" s="25">
        <v>2000</v>
      </c>
      <c r="AF61" s="42">
        <v>2751.3939999999998</v>
      </c>
      <c r="AG61" s="22">
        <f t="shared" si="59"/>
        <v>137.56969999999998</v>
      </c>
      <c r="AH61" s="40">
        <v>140</v>
      </c>
      <c r="AI61" s="25">
        <v>53.3</v>
      </c>
      <c r="AJ61" s="42">
        <v>21.7</v>
      </c>
      <c r="AK61" s="22">
        <f t="shared" ref="AK61:AK73" si="64">AJ61*100/AI61</f>
        <v>40.712945590994373</v>
      </c>
      <c r="AL61" s="21"/>
      <c r="AM61" s="21"/>
      <c r="AN61" s="21"/>
      <c r="AO61" s="22"/>
      <c r="AP61" s="21"/>
      <c r="AQ61" s="21"/>
      <c r="AR61" s="21"/>
      <c r="AS61" s="21"/>
      <c r="AT61" s="21"/>
      <c r="AU61" s="21"/>
      <c r="AV61" s="54">
        <v>51041.4</v>
      </c>
      <c r="AW61" s="54">
        <v>17013.8</v>
      </c>
      <c r="AX61" s="40">
        <f t="shared" si="18"/>
        <v>17013.8</v>
      </c>
      <c r="AY61" s="21">
        <v>4001.1</v>
      </c>
      <c r="AZ61" s="21">
        <v>1001.6</v>
      </c>
      <c r="BA61" s="21">
        <v>1001.6</v>
      </c>
      <c r="BB61" s="35">
        <v>1975.2</v>
      </c>
      <c r="BC61" s="21">
        <v>463.7</v>
      </c>
      <c r="BD61" s="23">
        <f t="shared" si="19"/>
        <v>463.7</v>
      </c>
      <c r="BE61" s="23"/>
      <c r="BF61" s="23"/>
      <c r="BG61" s="23"/>
      <c r="BH61" s="23"/>
      <c r="BI61" s="18">
        <f t="shared" si="60"/>
        <v>1851</v>
      </c>
      <c r="BJ61" s="18">
        <f t="shared" si="60"/>
        <v>466.7</v>
      </c>
      <c r="BK61" s="18">
        <f t="shared" si="60"/>
        <v>702.55</v>
      </c>
      <c r="BL61" s="24">
        <f t="shared" si="20"/>
        <v>150.53567602314121</v>
      </c>
      <c r="BM61" s="40"/>
      <c r="BN61" s="25"/>
      <c r="BO61" s="42">
        <v>90</v>
      </c>
      <c r="BP61" s="40">
        <v>1500</v>
      </c>
      <c r="BQ61" s="25">
        <v>400</v>
      </c>
      <c r="BR61" s="42">
        <v>589</v>
      </c>
      <c r="BS61" s="40"/>
      <c r="BT61" s="21"/>
      <c r="BU61" s="37"/>
      <c r="BV61" s="40">
        <v>351</v>
      </c>
      <c r="BW61" s="25">
        <v>66.7</v>
      </c>
      <c r="BX61" s="42">
        <v>23.55</v>
      </c>
      <c r="BY61" s="21"/>
      <c r="BZ61" s="21"/>
      <c r="CA61" s="21"/>
      <c r="CB61" s="21"/>
      <c r="CC61" s="21"/>
      <c r="CD61" s="21"/>
      <c r="CE61" s="25"/>
      <c r="CF61" s="25"/>
      <c r="CG61" s="37"/>
      <c r="CH61" s="40"/>
      <c r="CI61" s="25"/>
      <c r="CJ61" s="42">
        <v>1.9</v>
      </c>
      <c r="CK61" s="50"/>
      <c r="CL61" s="21"/>
      <c r="CM61" s="42"/>
      <c r="CN61" s="40"/>
      <c r="CO61" s="21"/>
      <c r="CP61" s="42"/>
      <c r="CQ61" s="40"/>
      <c r="CR61" s="21"/>
      <c r="CS61" s="42"/>
      <c r="CT61" s="40"/>
      <c r="CU61" s="21"/>
      <c r="CV61" s="42"/>
      <c r="CW61" s="40"/>
      <c r="CX61" s="21"/>
      <c r="CY61" s="42"/>
      <c r="CZ61" s="21"/>
      <c r="DA61" s="16">
        <f t="shared" si="61"/>
        <v>70210.7</v>
      </c>
      <c r="DB61" s="16">
        <f t="shared" si="62"/>
        <v>22542.7</v>
      </c>
      <c r="DC61" s="16">
        <f t="shared" si="63"/>
        <v>21997.093000000001</v>
      </c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52"/>
      <c r="DT61" s="53"/>
      <c r="DU61" s="21"/>
      <c r="DV61" s="21"/>
      <c r="DW61" s="26">
        <f t="shared" si="53"/>
        <v>0</v>
      </c>
      <c r="DX61" s="26">
        <f t="shared" si="53"/>
        <v>0</v>
      </c>
      <c r="DY61" s="26">
        <f t="shared" si="37"/>
        <v>0</v>
      </c>
    </row>
    <row r="62" spans="1:129" ht="12.75" customHeight="1">
      <c r="A62" s="14">
        <v>51</v>
      </c>
      <c r="B62" s="14">
        <v>24</v>
      </c>
      <c r="C62" s="15" t="s">
        <v>83</v>
      </c>
      <c r="D62" s="21">
        <v>291.2</v>
      </c>
      <c r="E62" s="21"/>
      <c r="F62" s="16">
        <f t="shared" si="51"/>
        <v>12927.3</v>
      </c>
      <c r="G62" s="16">
        <f t="shared" si="51"/>
        <v>4365.3</v>
      </c>
      <c r="H62" s="16">
        <f t="shared" si="51"/>
        <v>5079.7529999999997</v>
      </c>
      <c r="I62" s="16">
        <f t="shared" si="49"/>
        <v>116.36664146794034</v>
      </c>
      <c r="J62" s="16">
        <f t="shared" si="23"/>
        <v>-1686.2999999999993</v>
      </c>
      <c r="K62" s="16">
        <f t="shared" si="24"/>
        <v>-1245.1159999999995</v>
      </c>
      <c r="L62" s="21">
        <v>11241</v>
      </c>
      <c r="M62" s="21">
        <v>3834.6370000000002</v>
      </c>
      <c r="N62" s="18">
        <f t="shared" si="54"/>
        <v>4218</v>
      </c>
      <c r="O62" s="18">
        <f t="shared" si="55"/>
        <v>1470.6000000000001</v>
      </c>
      <c r="P62" s="18">
        <f t="shared" si="56"/>
        <v>2185.0529999999999</v>
      </c>
      <c r="Q62" s="18">
        <f t="shared" si="7"/>
        <v>148.58241534067724</v>
      </c>
      <c r="R62" s="19">
        <f t="shared" si="57"/>
        <v>598</v>
      </c>
      <c r="S62" s="19">
        <f t="shared" si="57"/>
        <v>204.7</v>
      </c>
      <c r="T62" s="19">
        <f t="shared" si="57"/>
        <v>314.52499999999998</v>
      </c>
      <c r="U62" s="20">
        <f t="shared" si="17"/>
        <v>153.65168539325842</v>
      </c>
      <c r="V62" s="40">
        <v>8</v>
      </c>
      <c r="W62" s="21">
        <v>8</v>
      </c>
      <c r="X62" s="42">
        <v>8.2050000000000001</v>
      </c>
      <c r="Y62" s="22">
        <f>X62*100/W62</f>
        <v>102.5625</v>
      </c>
      <c r="Z62" s="40">
        <v>2800</v>
      </c>
      <c r="AA62" s="25">
        <v>979.2</v>
      </c>
      <c r="AB62" s="42">
        <v>1740.703</v>
      </c>
      <c r="AC62" s="22">
        <f t="shared" si="58"/>
        <v>177.76787173202612</v>
      </c>
      <c r="AD62" s="40">
        <v>590</v>
      </c>
      <c r="AE62" s="25">
        <v>196.7</v>
      </c>
      <c r="AF62" s="42">
        <v>306.32</v>
      </c>
      <c r="AG62" s="22">
        <f t="shared" si="59"/>
        <v>155.72953736654804</v>
      </c>
      <c r="AH62" s="40">
        <v>20</v>
      </c>
      <c r="AI62" s="40">
        <v>20</v>
      </c>
      <c r="AJ62" s="42">
        <v>0</v>
      </c>
      <c r="AK62" s="22">
        <f t="shared" si="64"/>
        <v>0</v>
      </c>
      <c r="AL62" s="21"/>
      <c r="AM62" s="21"/>
      <c r="AN62" s="21"/>
      <c r="AO62" s="22"/>
      <c r="AP62" s="21"/>
      <c r="AQ62" s="21"/>
      <c r="AR62" s="21"/>
      <c r="AS62" s="21"/>
      <c r="AT62" s="21"/>
      <c r="AU62" s="21"/>
      <c r="AV62" s="35">
        <v>8531.9</v>
      </c>
      <c r="AW62" s="35">
        <v>2844</v>
      </c>
      <c r="AX62" s="40">
        <f t="shared" si="18"/>
        <v>2844</v>
      </c>
      <c r="AY62" s="21"/>
      <c r="AZ62" s="21"/>
      <c r="BA62" s="40"/>
      <c r="BB62" s="35">
        <v>177.4</v>
      </c>
      <c r="BC62" s="21">
        <v>50.7</v>
      </c>
      <c r="BD62" s="23">
        <f t="shared" si="19"/>
        <v>50.7</v>
      </c>
      <c r="BE62" s="23"/>
      <c r="BF62" s="23"/>
      <c r="BG62" s="23"/>
      <c r="BH62" s="23"/>
      <c r="BI62" s="18">
        <f t="shared" si="60"/>
        <v>800</v>
      </c>
      <c r="BJ62" s="18">
        <f t="shared" si="60"/>
        <v>266.7</v>
      </c>
      <c r="BK62" s="18">
        <f t="shared" si="60"/>
        <v>79.825000000000003</v>
      </c>
      <c r="BL62" s="24">
        <f t="shared" si="20"/>
        <v>29.930633670791153</v>
      </c>
      <c r="BM62" s="40"/>
      <c r="BN62" s="25"/>
      <c r="BO62" s="42"/>
      <c r="BP62" s="40">
        <v>800</v>
      </c>
      <c r="BQ62" s="25">
        <v>266.7</v>
      </c>
      <c r="BR62" s="42">
        <v>79.825000000000003</v>
      </c>
      <c r="BS62" s="40"/>
      <c r="BT62" s="21"/>
      <c r="BU62" s="37"/>
      <c r="BV62" s="40"/>
      <c r="BW62" s="25"/>
      <c r="BX62" s="42"/>
      <c r="BY62" s="21"/>
      <c r="BZ62" s="21"/>
      <c r="CA62" s="21"/>
      <c r="CB62" s="21"/>
      <c r="CC62" s="21"/>
      <c r="CD62" s="21"/>
      <c r="CE62" s="25"/>
      <c r="CF62" s="25"/>
      <c r="CG62" s="37"/>
      <c r="CH62" s="40"/>
      <c r="CI62" s="25"/>
      <c r="CJ62" s="42"/>
      <c r="CK62" s="50"/>
      <c r="CL62" s="21"/>
      <c r="CM62" s="42"/>
      <c r="CN62" s="40"/>
      <c r="CO62" s="21"/>
      <c r="CP62" s="42"/>
      <c r="CQ62" s="40"/>
      <c r="CR62" s="25"/>
      <c r="CS62" s="42"/>
      <c r="CT62" s="40"/>
      <c r="CU62" s="21"/>
      <c r="CV62" s="42"/>
      <c r="CW62" s="40"/>
      <c r="CX62" s="25"/>
      <c r="CY62" s="42">
        <v>50</v>
      </c>
      <c r="CZ62" s="21"/>
      <c r="DA62" s="16">
        <f t="shared" si="61"/>
        <v>12927.3</v>
      </c>
      <c r="DB62" s="16">
        <f t="shared" si="62"/>
        <v>4365.3</v>
      </c>
      <c r="DC62" s="16">
        <f t="shared" si="63"/>
        <v>5079.7529999999997</v>
      </c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52"/>
      <c r="DT62" s="53"/>
      <c r="DU62" s="21"/>
      <c r="DV62" s="21"/>
      <c r="DW62" s="26">
        <f t="shared" si="53"/>
        <v>0</v>
      </c>
      <c r="DX62" s="26">
        <f t="shared" si="53"/>
        <v>0</v>
      </c>
      <c r="DY62" s="26">
        <f t="shared" si="37"/>
        <v>0</v>
      </c>
    </row>
    <row r="63" spans="1:129" ht="12.75" customHeight="1">
      <c r="A63" s="14">
        <v>52</v>
      </c>
      <c r="B63" s="14">
        <v>25</v>
      </c>
      <c r="C63" s="15" t="s">
        <v>84</v>
      </c>
      <c r="D63" s="21">
        <v>0</v>
      </c>
      <c r="E63" s="21"/>
      <c r="F63" s="16">
        <f t="shared" si="51"/>
        <v>6897.2</v>
      </c>
      <c r="G63" s="16">
        <f t="shared" si="51"/>
        <v>1929.7</v>
      </c>
      <c r="H63" s="16">
        <f t="shared" si="51"/>
        <v>2172.4500000000003</v>
      </c>
      <c r="I63" s="16">
        <f t="shared" si="49"/>
        <v>112.57967559724311</v>
      </c>
      <c r="J63" s="16">
        <f t="shared" si="23"/>
        <v>-497.19999999999982</v>
      </c>
      <c r="K63" s="16">
        <f t="shared" si="24"/>
        <v>-42.925000000000182</v>
      </c>
      <c r="L63" s="21">
        <v>6400</v>
      </c>
      <c r="M63" s="21">
        <v>2129.5250000000001</v>
      </c>
      <c r="N63" s="18">
        <f t="shared" si="54"/>
        <v>2382</v>
      </c>
      <c r="O63" s="18">
        <f t="shared" si="55"/>
        <v>524</v>
      </c>
      <c r="P63" s="18">
        <f t="shared" si="56"/>
        <v>766.75</v>
      </c>
      <c r="Q63" s="18">
        <f t="shared" si="7"/>
        <v>146.32633587786259</v>
      </c>
      <c r="R63" s="19">
        <f t="shared" si="57"/>
        <v>600</v>
      </c>
      <c r="S63" s="19">
        <f t="shared" si="57"/>
        <v>220</v>
      </c>
      <c r="T63" s="19">
        <f t="shared" si="57"/>
        <v>471.3</v>
      </c>
      <c r="U63" s="20">
        <f t="shared" si="17"/>
        <v>214.22727272727272</v>
      </c>
      <c r="V63" s="40"/>
      <c r="W63" s="21"/>
      <c r="X63" s="42"/>
      <c r="Y63" s="22"/>
      <c r="Z63" s="40">
        <v>1000</v>
      </c>
      <c r="AA63" s="25">
        <v>160</v>
      </c>
      <c r="AB63" s="42">
        <v>137.65</v>
      </c>
      <c r="AC63" s="22">
        <f t="shared" si="58"/>
        <v>86.03125</v>
      </c>
      <c r="AD63" s="40">
        <v>600</v>
      </c>
      <c r="AE63" s="25">
        <v>220</v>
      </c>
      <c r="AF63" s="42">
        <v>471.3</v>
      </c>
      <c r="AG63" s="22">
        <f t="shared" si="59"/>
        <v>214.22727272727272</v>
      </c>
      <c r="AH63" s="40">
        <v>32</v>
      </c>
      <c r="AI63" s="25">
        <v>4</v>
      </c>
      <c r="AJ63" s="42">
        <v>20</v>
      </c>
      <c r="AK63" s="22">
        <f t="shared" si="64"/>
        <v>500</v>
      </c>
      <c r="AL63" s="21"/>
      <c r="AM63" s="21"/>
      <c r="AN63" s="21"/>
      <c r="AO63" s="22"/>
      <c r="AP63" s="21"/>
      <c r="AQ63" s="21"/>
      <c r="AR63" s="21"/>
      <c r="AS63" s="21"/>
      <c r="AT63" s="21"/>
      <c r="AU63" s="21"/>
      <c r="AV63" s="54">
        <v>3500</v>
      </c>
      <c r="AW63" s="54">
        <v>1166.7</v>
      </c>
      <c r="AX63" s="40">
        <f t="shared" si="18"/>
        <v>1166.7</v>
      </c>
      <c r="AY63" s="21"/>
      <c r="AZ63" s="21"/>
      <c r="BA63" s="40"/>
      <c r="BB63" s="35">
        <v>1015.2</v>
      </c>
      <c r="BC63" s="21">
        <v>239</v>
      </c>
      <c r="BD63" s="23">
        <f t="shared" si="19"/>
        <v>239</v>
      </c>
      <c r="BE63" s="23"/>
      <c r="BF63" s="23"/>
      <c r="BG63" s="23"/>
      <c r="BH63" s="23"/>
      <c r="BI63" s="18">
        <f t="shared" si="60"/>
        <v>730</v>
      </c>
      <c r="BJ63" s="18">
        <f t="shared" si="60"/>
        <v>133.30000000000001</v>
      </c>
      <c r="BK63" s="18">
        <f t="shared" si="60"/>
        <v>137.80000000000001</v>
      </c>
      <c r="BL63" s="24">
        <f t="shared" si="20"/>
        <v>103.37584396099024</v>
      </c>
      <c r="BM63" s="40"/>
      <c r="BN63" s="25"/>
      <c r="BO63" s="42"/>
      <c r="BP63" s="40">
        <v>580</v>
      </c>
      <c r="BQ63" s="25">
        <v>120</v>
      </c>
      <c r="BR63" s="42">
        <v>137.80000000000001</v>
      </c>
      <c r="BS63" s="40"/>
      <c r="BT63" s="21"/>
      <c r="BU63" s="37"/>
      <c r="BV63" s="40">
        <v>150</v>
      </c>
      <c r="BW63" s="25">
        <v>13.3</v>
      </c>
      <c r="BX63" s="42">
        <v>0</v>
      </c>
      <c r="BY63" s="21"/>
      <c r="BZ63" s="21"/>
      <c r="CA63" s="21"/>
      <c r="CB63" s="21"/>
      <c r="CC63" s="21"/>
      <c r="CD63" s="21"/>
      <c r="CE63" s="25"/>
      <c r="CF63" s="25"/>
      <c r="CG63" s="37"/>
      <c r="CH63" s="40">
        <v>20</v>
      </c>
      <c r="CI63" s="21">
        <v>6.7</v>
      </c>
      <c r="CJ63" s="42">
        <v>0</v>
      </c>
      <c r="CK63" s="50"/>
      <c r="CL63" s="21"/>
      <c r="CM63" s="42"/>
      <c r="CN63" s="40"/>
      <c r="CO63" s="21"/>
      <c r="CP63" s="42"/>
      <c r="CQ63" s="40"/>
      <c r="CR63" s="25"/>
      <c r="CS63" s="42"/>
      <c r="CT63" s="40"/>
      <c r="CU63" s="21"/>
      <c r="CV63" s="42"/>
      <c r="CW63" s="40"/>
      <c r="CX63" s="25"/>
      <c r="CY63" s="42"/>
      <c r="CZ63" s="21"/>
      <c r="DA63" s="16">
        <f t="shared" si="61"/>
        <v>6897.2</v>
      </c>
      <c r="DB63" s="16">
        <f t="shared" si="62"/>
        <v>1929.7</v>
      </c>
      <c r="DC63" s="16">
        <f t="shared" si="63"/>
        <v>2172.4500000000003</v>
      </c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52"/>
      <c r="DT63" s="53"/>
      <c r="DU63" s="21"/>
      <c r="DV63" s="21"/>
      <c r="DW63" s="26">
        <f t="shared" si="53"/>
        <v>0</v>
      </c>
      <c r="DX63" s="26">
        <f t="shared" si="53"/>
        <v>0</v>
      </c>
      <c r="DY63" s="26">
        <f t="shared" si="37"/>
        <v>0</v>
      </c>
    </row>
    <row r="64" spans="1:129" ht="12.75" customHeight="1">
      <c r="A64" s="14">
        <v>53</v>
      </c>
      <c r="B64" s="14">
        <v>27</v>
      </c>
      <c r="C64" s="15" t="s">
        <v>85</v>
      </c>
      <c r="D64" s="21">
        <v>589.9</v>
      </c>
      <c r="E64" s="21"/>
      <c r="F64" s="16">
        <f t="shared" si="51"/>
        <v>12210.6</v>
      </c>
      <c r="G64" s="16">
        <f t="shared" si="51"/>
        <v>3803.7999999999997</v>
      </c>
      <c r="H64" s="16">
        <f t="shared" si="51"/>
        <v>3478.6519999999996</v>
      </c>
      <c r="I64" s="16">
        <f t="shared" si="49"/>
        <v>91.452021662547978</v>
      </c>
      <c r="J64" s="16">
        <f t="shared" si="23"/>
        <v>-3627.8000000000011</v>
      </c>
      <c r="K64" s="16">
        <f t="shared" si="24"/>
        <v>-268.07099999999946</v>
      </c>
      <c r="L64" s="21">
        <v>8582.7999999999993</v>
      </c>
      <c r="M64" s="21">
        <v>3210.5810000000001</v>
      </c>
      <c r="N64" s="18">
        <f t="shared" si="54"/>
        <v>2058.8999999999996</v>
      </c>
      <c r="O64" s="18">
        <f t="shared" si="55"/>
        <v>598.4</v>
      </c>
      <c r="P64" s="18">
        <f t="shared" si="56"/>
        <v>273.25200000000001</v>
      </c>
      <c r="Q64" s="18">
        <f t="shared" si="7"/>
        <v>45.663770053475936</v>
      </c>
      <c r="R64" s="19">
        <f t="shared" si="57"/>
        <v>814.8</v>
      </c>
      <c r="S64" s="19">
        <f t="shared" si="57"/>
        <v>306.7</v>
      </c>
      <c r="T64" s="19">
        <f t="shared" si="57"/>
        <v>273.25200000000001</v>
      </c>
      <c r="U64" s="20">
        <f t="shared" si="17"/>
        <v>89.094228888164338</v>
      </c>
      <c r="V64" s="40"/>
      <c r="W64" s="21"/>
      <c r="X64" s="42"/>
      <c r="Y64" s="22"/>
      <c r="Z64" s="40">
        <v>1057.2</v>
      </c>
      <c r="AA64" s="25">
        <v>242.9</v>
      </c>
      <c r="AB64" s="42">
        <v>0</v>
      </c>
      <c r="AC64" s="22">
        <f t="shared" si="58"/>
        <v>0</v>
      </c>
      <c r="AD64" s="40">
        <v>814.8</v>
      </c>
      <c r="AE64" s="25">
        <v>306.7</v>
      </c>
      <c r="AF64" s="42">
        <v>273.25200000000001</v>
      </c>
      <c r="AG64" s="22">
        <f t="shared" si="59"/>
        <v>89.094228888164338</v>
      </c>
      <c r="AH64" s="40">
        <v>36</v>
      </c>
      <c r="AI64" s="25">
        <v>12</v>
      </c>
      <c r="AJ64" s="42">
        <v>0</v>
      </c>
      <c r="AK64" s="22">
        <f t="shared" si="64"/>
        <v>0</v>
      </c>
      <c r="AL64" s="21"/>
      <c r="AM64" s="21"/>
      <c r="AN64" s="21"/>
      <c r="AO64" s="22"/>
      <c r="AP64" s="21"/>
      <c r="AQ64" s="21"/>
      <c r="AR64" s="21"/>
      <c r="AS64" s="21"/>
      <c r="AT64" s="21"/>
      <c r="AU64" s="21"/>
      <c r="AV64" s="54">
        <v>8342.1</v>
      </c>
      <c r="AW64" s="54">
        <v>2780.7</v>
      </c>
      <c r="AX64" s="40">
        <f t="shared" si="18"/>
        <v>2780.7</v>
      </c>
      <c r="AY64" s="21"/>
      <c r="AZ64" s="21"/>
      <c r="BA64" s="40"/>
      <c r="BB64" s="35">
        <v>1809.6</v>
      </c>
      <c r="BC64" s="21">
        <v>424.7</v>
      </c>
      <c r="BD64" s="23">
        <f t="shared" si="19"/>
        <v>424.7</v>
      </c>
      <c r="BE64" s="23"/>
      <c r="BF64" s="23"/>
      <c r="BG64" s="23"/>
      <c r="BH64" s="23"/>
      <c r="BI64" s="18">
        <f t="shared" si="60"/>
        <v>130.89999999999998</v>
      </c>
      <c r="BJ64" s="18">
        <f t="shared" si="60"/>
        <v>33.799999999999997</v>
      </c>
      <c r="BK64" s="18">
        <f t="shared" si="60"/>
        <v>0</v>
      </c>
      <c r="BL64" s="24">
        <f t="shared" si="20"/>
        <v>0</v>
      </c>
      <c r="BM64" s="40"/>
      <c r="BN64" s="25"/>
      <c r="BO64" s="42"/>
      <c r="BP64" s="40">
        <v>55.3</v>
      </c>
      <c r="BQ64" s="25">
        <v>13.8</v>
      </c>
      <c r="BR64" s="42">
        <v>0</v>
      </c>
      <c r="BS64" s="40"/>
      <c r="BT64" s="21"/>
      <c r="BU64" s="37"/>
      <c r="BV64" s="40">
        <v>75.599999999999994</v>
      </c>
      <c r="BW64" s="25">
        <v>20</v>
      </c>
      <c r="BX64" s="42">
        <v>0</v>
      </c>
      <c r="BY64" s="21"/>
      <c r="BZ64" s="21"/>
      <c r="CA64" s="21"/>
      <c r="CB64" s="21"/>
      <c r="CC64" s="21"/>
      <c r="CD64" s="21"/>
      <c r="CE64" s="25"/>
      <c r="CF64" s="25"/>
      <c r="CG64" s="37"/>
      <c r="CH64" s="40"/>
      <c r="CI64" s="25"/>
      <c r="CJ64" s="42"/>
      <c r="CK64" s="50"/>
      <c r="CL64" s="21"/>
      <c r="CM64" s="42"/>
      <c r="CN64" s="40"/>
      <c r="CO64" s="21"/>
      <c r="CP64" s="42"/>
      <c r="CQ64" s="40"/>
      <c r="CR64" s="25"/>
      <c r="CS64" s="42"/>
      <c r="CT64" s="40"/>
      <c r="CU64" s="21"/>
      <c r="CV64" s="42"/>
      <c r="CW64" s="40">
        <v>20</v>
      </c>
      <c r="CX64" s="25">
        <v>3</v>
      </c>
      <c r="CY64" s="42">
        <v>0</v>
      </c>
      <c r="CZ64" s="21"/>
      <c r="DA64" s="16">
        <f t="shared" si="61"/>
        <v>12210.6</v>
      </c>
      <c r="DB64" s="16">
        <f t="shared" si="62"/>
        <v>3803.7999999999997</v>
      </c>
      <c r="DC64" s="16">
        <f t="shared" si="63"/>
        <v>3478.6519999999996</v>
      </c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52"/>
      <c r="DT64" s="53"/>
      <c r="DU64" s="21"/>
      <c r="DV64" s="21"/>
      <c r="DW64" s="26">
        <f t="shared" si="53"/>
        <v>0</v>
      </c>
      <c r="DX64" s="26">
        <f t="shared" si="53"/>
        <v>0</v>
      </c>
      <c r="DY64" s="26">
        <f t="shared" si="37"/>
        <v>0</v>
      </c>
    </row>
    <row r="65" spans="1:129" ht="12.75" customHeight="1">
      <c r="A65" s="14">
        <v>54</v>
      </c>
      <c r="B65" s="14">
        <v>62</v>
      </c>
      <c r="C65" s="15" t="s">
        <v>86</v>
      </c>
      <c r="D65" s="21">
        <v>17677.5</v>
      </c>
      <c r="E65" s="21"/>
      <c r="F65" s="16">
        <f t="shared" si="51"/>
        <v>16167.6</v>
      </c>
      <c r="G65" s="16">
        <f t="shared" si="51"/>
        <v>5207.8</v>
      </c>
      <c r="H65" s="16">
        <f t="shared" si="51"/>
        <v>4136.5369999999994</v>
      </c>
      <c r="I65" s="16">
        <f t="shared" si="49"/>
        <v>79.429643995545135</v>
      </c>
      <c r="J65" s="16">
        <f t="shared" si="23"/>
        <v>-3885.5</v>
      </c>
      <c r="K65" s="16">
        <f t="shared" si="24"/>
        <v>102.9340000000002</v>
      </c>
      <c r="L65" s="21">
        <v>12282.1</v>
      </c>
      <c r="M65" s="21">
        <v>4239.4709999999995</v>
      </c>
      <c r="N65" s="18">
        <f t="shared" si="54"/>
        <v>3226</v>
      </c>
      <c r="O65" s="18">
        <f t="shared" si="55"/>
        <v>1071.3</v>
      </c>
      <c r="P65" s="18">
        <f t="shared" si="56"/>
        <v>3.6999999999999998E-2</v>
      </c>
      <c r="Q65" s="18">
        <f t="shared" si="7"/>
        <v>3.4537477830673016E-3</v>
      </c>
      <c r="R65" s="19">
        <f t="shared" si="57"/>
        <v>816</v>
      </c>
      <c r="S65" s="19">
        <f t="shared" si="57"/>
        <v>272</v>
      </c>
      <c r="T65" s="19">
        <f t="shared" si="57"/>
        <v>3.6999999999999998E-2</v>
      </c>
      <c r="U65" s="20">
        <f t="shared" si="17"/>
        <v>1.3602941176470588E-2</v>
      </c>
      <c r="V65" s="40">
        <v>16</v>
      </c>
      <c r="W65" s="21">
        <v>5.3</v>
      </c>
      <c r="X65" s="42">
        <v>3.6999999999999998E-2</v>
      </c>
      <c r="Y65" s="22">
        <f>X65*100/W65</f>
        <v>0.69811320754716977</v>
      </c>
      <c r="Z65" s="40">
        <v>1600</v>
      </c>
      <c r="AA65" s="25">
        <v>533.29999999999995</v>
      </c>
      <c r="AB65" s="42">
        <v>0</v>
      </c>
      <c r="AC65" s="22">
        <f t="shared" si="58"/>
        <v>0</v>
      </c>
      <c r="AD65" s="40">
        <v>800</v>
      </c>
      <c r="AE65" s="25">
        <v>266.7</v>
      </c>
      <c r="AF65" s="42">
        <v>0</v>
      </c>
      <c r="AG65" s="22">
        <f t="shared" si="59"/>
        <v>0</v>
      </c>
      <c r="AH65" s="40">
        <v>80</v>
      </c>
      <c r="AI65" s="25">
        <v>26.7</v>
      </c>
      <c r="AJ65" s="42">
        <v>0</v>
      </c>
      <c r="AK65" s="22">
        <f t="shared" si="64"/>
        <v>0</v>
      </c>
      <c r="AL65" s="21"/>
      <c r="AM65" s="21"/>
      <c r="AN65" s="21"/>
      <c r="AO65" s="22"/>
      <c r="AP65" s="21"/>
      <c r="AQ65" s="21"/>
      <c r="AR65" s="21"/>
      <c r="AS65" s="21"/>
      <c r="AT65" s="21"/>
      <c r="AU65" s="21"/>
      <c r="AV65" s="54">
        <v>11121.6</v>
      </c>
      <c r="AW65" s="54">
        <v>3707.2</v>
      </c>
      <c r="AX65" s="40">
        <f t="shared" si="18"/>
        <v>3707.2</v>
      </c>
      <c r="AY65" s="21"/>
      <c r="AZ65" s="21"/>
      <c r="BA65" s="40"/>
      <c r="BB65" s="35">
        <v>1820</v>
      </c>
      <c r="BC65" s="21">
        <v>429.3</v>
      </c>
      <c r="BD65" s="23">
        <f t="shared" si="19"/>
        <v>429.3</v>
      </c>
      <c r="BE65" s="23"/>
      <c r="BF65" s="23"/>
      <c r="BG65" s="23"/>
      <c r="BH65" s="23"/>
      <c r="BI65" s="18">
        <f t="shared" si="60"/>
        <v>660</v>
      </c>
      <c r="BJ65" s="18">
        <f t="shared" si="60"/>
        <v>220</v>
      </c>
      <c r="BK65" s="18">
        <f t="shared" si="60"/>
        <v>0</v>
      </c>
      <c r="BL65" s="24">
        <f t="shared" si="20"/>
        <v>0</v>
      </c>
      <c r="BM65" s="40"/>
      <c r="BN65" s="25"/>
      <c r="BO65" s="42"/>
      <c r="BP65" s="40">
        <v>600</v>
      </c>
      <c r="BQ65" s="25">
        <v>200</v>
      </c>
      <c r="BR65" s="42">
        <v>0</v>
      </c>
      <c r="BS65" s="40"/>
      <c r="BT65" s="21"/>
      <c r="BU65" s="37"/>
      <c r="BV65" s="40">
        <v>60</v>
      </c>
      <c r="BW65" s="25">
        <v>20</v>
      </c>
      <c r="BX65" s="42">
        <v>0</v>
      </c>
      <c r="BY65" s="21"/>
      <c r="BZ65" s="21"/>
      <c r="CA65" s="21"/>
      <c r="CB65" s="21"/>
      <c r="CC65" s="21"/>
      <c r="CD65" s="21"/>
      <c r="CE65" s="25"/>
      <c r="CF65" s="25"/>
      <c r="CG65" s="37"/>
      <c r="CH65" s="40">
        <v>50</v>
      </c>
      <c r="CI65" s="25">
        <v>13.3</v>
      </c>
      <c r="CJ65" s="42">
        <v>0</v>
      </c>
      <c r="CK65" s="50"/>
      <c r="CL65" s="21"/>
      <c r="CM65" s="42"/>
      <c r="CN65" s="40"/>
      <c r="CO65" s="21"/>
      <c r="CP65" s="42"/>
      <c r="CQ65" s="40">
        <v>20</v>
      </c>
      <c r="CR65" s="25">
        <v>6</v>
      </c>
      <c r="CS65" s="42">
        <v>0</v>
      </c>
      <c r="CT65" s="40"/>
      <c r="CU65" s="21"/>
      <c r="CV65" s="42"/>
      <c r="CW65" s="40"/>
      <c r="CX65" s="25"/>
      <c r="CY65" s="42"/>
      <c r="CZ65" s="21"/>
      <c r="DA65" s="16">
        <f t="shared" si="61"/>
        <v>16167.6</v>
      </c>
      <c r="DB65" s="16">
        <f t="shared" si="62"/>
        <v>5207.8</v>
      </c>
      <c r="DC65" s="16">
        <f t="shared" si="63"/>
        <v>4136.5369999999994</v>
      </c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53"/>
      <c r="DT65" s="53"/>
      <c r="DU65" s="21"/>
      <c r="DV65" s="21"/>
      <c r="DW65" s="26">
        <f t="shared" si="53"/>
        <v>0</v>
      </c>
      <c r="DX65" s="26">
        <f t="shared" si="53"/>
        <v>0</v>
      </c>
      <c r="DY65" s="26">
        <f t="shared" si="37"/>
        <v>0</v>
      </c>
    </row>
    <row r="66" spans="1:129" ht="12.75" customHeight="1">
      <c r="A66" s="14">
        <v>55</v>
      </c>
      <c r="B66" s="14">
        <v>32</v>
      </c>
      <c r="C66" s="15" t="s">
        <v>87</v>
      </c>
      <c r="D66" s="21">
        <v>641.5</v>
      </c>
      <c r="E66" s="21"/>
      <c r="F66" s="16">
        <f t="shared" si="51"/>
        <v>10847.4</v>
      </c>
      <c r="G66" s="16">
        <f t="shared" si="51"/>
        <v>2895.6</v>
      </c>
      <c r="H66" s="16">
        <f t="shared" si="51"/>
        <v>2126.64</v>
      </c>
      <c r="I66" s="16">
        <f t="shared" si="49"/>
        <v>73.443845835060088</v>
      </c>
      <c r="J66" s="16">
        <f t="shared" si="23"/>
        <v>-2647</v>
      </c>
      <c r="K66" s="16">
        <f t="shared" si="24"/>
        <v>214.25199999999995</v>
      </c>
      <c r="L66" s="21">
        <v>8200.4</v>
      </c>
      <c r="M66" s="21">
        <v>2340.8919999999998</v>
      </c>
      <c r="N66" s="18">
        <f t="shared" si="54"/>
        <v>5382</v>
      </c>
      <c r="O66" s="18">
        <f t="shared" si="55"/>
        <v>1135.4000000000001</v>
      </c>
      <c r="P66" s="18">
        <f t="shared" si="56"/>
        <v>366.44</v>
      </c>
      <c r="Q66" s="18">
        <f t="shared" si="7"/>
        <v>32.274088426986083</v>
      </c>
      <c r="R66" s="19">
        <f t="shared" si="57"/>
        <v>600</v>
      </c>
      <c r="S66" s="19">
        <f t="shared" si="57"/>
        <v>116.7</v>
      </c>
      <c r="T66" s="19">
        <f t="shared" si="57"/>
        <v>151.26</v>
      </c>
      <c r="U66" s="20">
        <f t="shared" si="17"/>
        <v>129.61439588688947</v>
      </c>
      <c r="V66" s="40"/>
      <c r="W66" s="21"/>
      <c r="X66" s="42"/>
      <c r="Y66" s="22"/>
      <c r="Z66" s="40">
        <v>4345</v>
      </c>
      <c r="AA66" s="25">
        <v>802</v>
      </c>
      <c r="AB66" s="42">
        <v>18.916</v>
      </c>
      <c r="AC66" s="22">
        <f t="shared" si="58"/>
        <v>2.3586034912718206</v>
      </c>
      <c r="AD66" s="40">
        <v>600</v>
      </c>
      <c r="AE66" s="25">
        <v>116.7</v>
      </c>
      <c r="AF66" s="42">
        <v>151.26</v>
      </c>
      <c r="AG66" s="22">
        <f t="shared" si="59"/>
        <v>129.61439588688947</v>
      </c>
      <c r="AH66" s="40">
        <v>12</v>
      </c>
      <c r="AI66" s="25">
        <v>0</v>
      </c>
      <c r="AJ66" s="42">
        <v>0</v>
      </c>
      <c r="AK66" s="22">
        <v>0</v>
      </c>
      <c r="AL66" s="21"/>
      <c r="AM66" s="21"/>
      <c r="AN66" s="21"/>
      <c r="AO66" s="22"/>
      <c r="AP66" s="21"/>
      <c r="AQ66" s="21"/>
      <c r="AR66" s="21"/>
      <c r="AS66" s="21"/>
      <c r="AT66" s="21"/>
      <c r="AU66" s="21"/>
      <c r="AV66" s="54">
        <v>4823.3999999999996</v>
      </c>
      <c r="AW66" s="54">
        <v>1607.8</v>
      </c>
      <c r="AX66" s="40">
        <f t="shared" si="18"/>
        <v>1607.8</v>
      </c>
      <c r="AY66" s="21"/>
      <c r="AZ66" s="21"/>
      <c r="BA66" s="40"/>
      <c r="BB66" s="35">
        <v>642</v>
      </c>
      <c r="BC66" s="21">
        <v>152.4</v>
      </c>
      <c r="BD66" s="23">
        <f t="shared" si="19"/>
        <v>152.4</v>
      </c>
      <c r="BE66" s="23"/>
      <c r="BF66" s="23"/>
      <c r="BG66" s="23"/>
      <c r="BH66" s="23"/>
      <c r="BI66" s="18">
        <f t="shared" si="60"/>
        <v>400</v>
      </c>
      <c r="BJ66" s="18">
        <f t="shared" si="60"/>
        <v>216.7</v>
      </c>
      <c r="BK66" s="18">
        <f t="shared" si="60"/>
        <v>166.26400000000001</v>
      </c>
      <c r="BL66" s="24">
        <f t="shared" si="20"/>
        <v>76.725426857406561</v>
      </c>
      <c r="BM66" s="40"/>
      <c r="BN66" s="25"/>
      <c r="BO66" s="42"/>
      <c r="BP66" s="40">
        <v>400</v>
      </c>
      <c r="BQ66" s="25">
        <v>216.7</v>
      </c>
      <c r="BR66" s="42">
        <v>166.26400000000001</v>
      </c>
      <c r="BS66" s="40"/>
      <c r="BT66" s="21"/>
      <c r="BU66" s="37"/>
      <c r="BV66" s="40"/>
      <c r="BW66" s="25"/>
      <c r="BX66" s="42"/>
      <c r="BY66" s="21"/>
      <c r="BZ66" s="21"/>
      <c r="CA66" s="21"/>
      <c r="CB66" s="21"/>
      <c r="CC66" s="21"/>
      <c r="CD66" s="21"/>
      <c r="CE66" s="25"/>
      <c r="CF66" s="25"/>
      <c r="CG66" s="37"/>
      <c r="CH66" s="40"/>
      <c r="CI66" s="25"/>
      <c r="CJ66" s="42"/>
      <c r="CK66" s="50"/>
      <c r="CL66" s="21"/>
      <c r="CM66" s="42"/>
      <c r="CN66" s="40"/>
      <c r="CO66" s="21"/>
      <c r="CP66" s="42"/>
      <c r="CQ66" s="40"/>
      <c r="CR66" s="25"/>
      <c r="CS66" s="42"/>
      <c r="CT66" s="40"/>
      <c r="CU66" s="21"/>
      <c r="CV66" s="42"/>
      <c r="CW66" s="40">
        <v>25</v>
      </c>
      <c r="CX66" s="25">
        <v>0</v>
      </c>
      <c r="CY66" s="42">
        <v>30</v>
      </c>
      <c r="CZ66" s="21"/>
      <c r="DA66" s="16">
        <f t="shared" si="61"/>
        <v>10847.4</v>
      </c>
      <c r="DB66" s="16">
        <f t="shared" si="62"/>
        <v>2895.6</v>
      </c>
      <c r="DC66" s="16">
        <f t="shared" si="63"/>
        <v>2126.64</v>
      </c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52"/>
      <c r="DT66" s="53"/>
      <c r="DU66" s="21"/>
      <c r="DV66" s="21"/>
      <c r="DW66" s="26">
        <f t="shared" si="53"/>
        <v>0</v>
      </c>
      <c r="DX66" s="26">
        <f t="shared" si="53"/>
        <v>0</v>
      </c>
      <c r="DY66" s="26">
        <f t="shared" si="37"/>
        <v>0</v>
      </c>
    </row>
    <row r="67" spans="1:129" ht="12.75" customHeight="1">
      <c r="A67" s="14">
        <v>56</v>
      </c>
      <c r="B67" s="14">
        <v>40</v>
      </c>
      <c r="C67" s="15" t="s">
        <v>88</v>
      </c>
      <c r="D67" s="21">
        <v>17398.2</v>
      </c>
      <c r="E67" s="21"/>
      <c r="F67" s="16">
        <f t="shared" si="51"/>
        <v>44080.1</v>
      </c>
      <c r="G67" s="16">
        <f t="shared" si="51"/>
        <v>14136.2</v>
      </c>
      <c r="H67" s="16">
        <f t="shared" si="51"/>
        <v>12993.127</v>
      </c>
      <c r="I67" s="16">
        <f t="shared" si="49"/>
        <v>91.913859453035457</v>
      </c>
      <c r="J67" s="16">
        <f t="shared" si="23"/>
        <v>-12799</v>
      </c>
      <c r="K67" s="16">
        <f t="shared" si="24"/>
        <v>-1232.0609999999997</v>
      </c>
      <c r="L67" s="21">
        <v>31281.1</v>
      </c>
      <c r="M67" s="21">
        <v>11761.066000000001</v>
      </c>
      <c r="N67" s="18">
        <f t="shared" si="54"/>
        <v>6085.1</v>
      </c>
      <c r="O67" s="18">
        <f t="shared" si="55"/>
        <v>1773.9</v>
      </c>
      <c r="P67" s="18">
        <f t="shared" si="56"/>
        <v>630.827</v>
      </c>
      <c r="Q67" s="18">
        <f t="shared" si="7"/>
        <v>35.561587462652909</v>
      </c>
      <c r="R67" s="19">
        <f t="shared" si="57"/>
        <v>2171.5</v>
      </c>
      <c r="S67" s="19">
        <f t="shared" si="57"/>
        <v>467.2</v>
      </c>
      <c r="T67" s="19">
        <f t="shared" si="57"/>
        <v>406.70100000000002</v>
      </c>
      <c r="U67" s="20">
        <f t="shared" si="17"/>
        <v>87.050727739726028</v>
      </c>
      <c r="V67" s="40">
        <v>7.8</v>
      </c>
      <c r="W67" s="21">
        <v>0.5</v>
      </c>
      <c r="X67" s="42">
        <v>0.20100000000000001</v>
      </c>
      <c r="Y67" s="22">
        <f>X67*100/W67</f>
        <v>40.200000000000003</v>
      </c>
      <c r="Z67" s="40">
        <v>3079.6</v>
      </c>
      <c r="AA67" s="25">
        <v>1026.7</v>
      </c>
      <c r="AB67" s="42">
        <v>0.126</v>
      </c>
      <c r="AC67" s="22">
        <f t="shared" si="58"/>
        <v>1.2272328820492841E-2</v>
      </c>
      <c r="AD67" s="40">
        <v>2163.6999999999998</v>
      </c>
      <c r="AE67" s="25">
        <v>466.7</v>
      </c>
      <c r="AF67" s="42">
        <v>406.5</v>
      </c>
      <c r="AG67" s="22">
        <f t="shared" si="59"/>
        <v>87.100921362759806</v>
      </c>
      <c r="AH67" s="40">
        <v>72</v>
      </c>
      <c r="AI67" s="25">
        <v>26.7</v>
      </c>
      <c r="AJ67" s="42">
        <v>0</v>
      </c>
      <c r="AK67" s="22">
        <f t="shared" si="64"/>
        <v>0</v>
      </c>
      <c r="AL67" s="21"/>
      <c r="AM67" s="21"/>
      <c r="AN67" s="21"/>
      <c r="AO67" s="22"/>
      <c r="AP67" s="21"/>
      <c r="AQ67" s="21"/>
      <c r="AR67" s="21"/>
      <c r="AS67" s="21"/>
      <c r="AT67" s="21"/>
      <c r="AU67" s="21"/>
      <c r="AV67" s="54">
        <v>34966.9</v>
      </c>
      <c r="AW67" s="54">
        <v>11655.6</v>
      </c>
      <c r="AX67" s="40">
        <f t="shared" si="18"/>
        <v>11655.6</v>
      </c>
      <c r="AY67" s="21"/>
      <c r="AZ67" s="21"/>
      <c r="BA67" s="40"/>
      <c r="BB67" s="35">
        <v>3028.1</v>
      </c>
      <c r="BC67" s="21">
        <v>706.7</v>
      </c>
      <c r="BD67" s="23">
        <f t="shared" si="19"/>
        <v>706.7</v>
      </c>
      <c r="BE67" s="23"/>
      <c r="BF67" s="23"/>
      <c r="BG67" s="23"/>
      <c r="BH67" s="23"/>
      <c r="BI67" s="18">
        <f t="shared" si="60"/>
        <v>762</v>
      </c>
      <c r="BJ67" s="18">
        <f t="shared" si="60"/>
        <v>253.3</v>
      </c>
      <c r="BK67" s="18">
        <f t="shared" si="60"/>
        <v>224</v>
      </c>
      <c r="BL67" s="24">
        <f t="shared" si="20"/>
        <v>88.432688511646262</v>
      </c>
      <c r="BM67" s="40"/>
      <c r="BN67" s="25"/>
      <c r="BO67" s="42"/>
      <c r="BP67" s="40">
        <v>600</v>
      </c>
      <c r="BQ67" s="25">
        <v>200</v>
      </c>
      <c r="BR67" s="42">
        <v>170</v>
      </c>
      <c r="BS67" s="40"/>
      <c r="BT67" s="21"/>
      <c r="BU67" s="37"/>
      <c r="BV67" s="40">
        <v>162</v>
      </c>
      <c r="BW67" s="25">
        <v>53.3</v>
      </c>
      <c r="BX67" s="42">
        <v>54</v>
      </c>
      <c r="BY67" s="21"/>
      <c r="BZ67" s="21"/>
      <c r="CA67" s="21"/>
      <c r="CB67" s="21"/>
      <c r="CC67" s="21"/>
      <c r="CD67" s="21"/>
      <c r="CE67" s="25"/>
      <c r="CF67" s="25"/>
      <c r="CG67" s="37"/>
      <c r="CH67" s="40"/>
      <c r="CI67" s="25"/>
      <c r="CJ67" s="42"/>
      <c r="CK67" s="50"/>
      <c r="CL67" s="21"/>
      <c r="CM67" s="42"/>
      <c r="CN67" s="40"/>
      <c r="CO67" s="21"/>
      <c r="CP67" s="42"/>
      <c r="CQ67" s="40"/>
      <c r="CR67" s="25"/>
      <c r="CS67" s="42"/>
      <c r="CT67" s="40"/>
      <c r="CU67" s="21"/>
      <c r="CV67" s="42"/>
      <c r="CW67" s="40"/>
      <c r="CX67" s="25"/>
      <c r="CY67" s="42"/>
      <c r="CZ67" s="21"/>
      <c r="DA67" s="16">
        <f t="shared" si="61"/>
        <v>44080.1</v>
      </c>
      <c r="DB67" s="16">
        <f t="shared" si="62"/>
        <v>14136.2</v>
      </c>
      <c r="DC67" s="16">
        <f t="shared" si="63"/>
        <v>12993.127</v>
      </c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52"/>
      <c r="DT67" s="52"/>
      <c r="DU67" s="21"/>
      <c r="DV67" s="21"/>
      <c r="DW67" s="26">
        <f t="shared" si="53"/>
        <v>0</v>
      </c>
      <c r="DX67" s="26">
        <f t="shared" si="53"/>
        <v>0</v>
      </c>
      <c r="DY67" s="26">
        <f t="shared" si="37"/>
        <v>0</v>
      </c>
    </row>
    <row r="68" spans="1:129" ht="12.75" customHeight="1">
      <c r="A68" s="14">
        <v>57</v>
      </c>
      <c r="B68" s="14">
        <v>41</v>
      </c>
      <c r="C68" s="15" t="s">
        <v>89</v>
      </c>
      <c r="D68" s="21">
        <v>3552.6</v>
      </c>
      <c r="E68" s="21"/>
      <c r="F68" s="16">
        <f t="shared" si="51"/>
        <v>104644.2</v>
      </c>
      <c r="G68" s="16">
        <f t="shared" si="51"/>
        <v>33637.400000000009</v>
      </c>
      <c r="H68" s="16">
        <f t="shared" si="51"/>
        <v>31474.509000000002</v>
      </c>
      <c r="I68" s="16">
        <f t="shared" si="49"/>
        <v>93.56998162759308</v>
      </c>
      <c r="J68" s="16">
        <f t="shared" si="23"/>
        <v>-35794.099999999991</v>
      </c>
      <c r="K68" s="16">
        <f t="shared" si="24"/>
        <v>-5419.8100000000013</v>
      </c>
      <c r="L68" s="21">
        <v>68850.100000000006</v>
      </c>
      <c r="M68" s="21">
        <v>26054.699000000001</v>
      </c>
      <c r="N68" s="18">
        <f t="shared" si="54"/>
        <v>18562</v>
      </c>
      <c r="O68" s="18">
        <f t="shared" si="55"/>
        <v>6186.3</v>
      </c>
      <c r="P68" s="18">
        <f t="shared" si="56"/>
        <v>4023.4090000000001</v>
      </c>
      <c r="Q68" s="18">
        <f t="shared" si="7"/>
        <v>65.037405234146419</v>
      </c>
      <c r="R68" s="19">
        <f t="shared" si="57"/>
        <v>13100</v>
      </c>
      <c r="S68" s="19">
        <f t="shared" si="57"/>
        <v>4366</v>
      </c>
      <c r="T68" s="19">
        <f t="shared" si="57"/>
        <v>3703.5520000000001</v>
      </c>
      <c r="U68" s="20">
        <f t="shared" si="17"/>
        <v>84.827118644067795</v>
      </c>
      <c r="V68" s="40">
        <v>350</v>
      </c>
      <c r="W68" s="21">
        <v>116.3</v>
      </c>
      <c r="X68" s="42">
        <v>135.08000000000001</v>
      </c>
      <c r="Y68" s="22">
        <f>X68*100/W68</f>
        <v>116.14789337919176</v>
      </c>
      <c r="Z68" s="40">
        <v>4270</v>
      </c>
      <c r="AA68" s="25">
        <v>1423</v>
      </c>
      <c r="AB68" s="42">
        <v>23.606999999999999</v>
      </c>
      <c r="AC68" s="22">
        <f t="shared" si="58"/>
        <v>1.6589599437807447</v>
      </c>
      <c r="AD68" s="40">
        <v>12750</v>
      </c>
      <c r="AE68" s="25">
        <v>4249.7</v>
      </c>
      <c r="AF68" s="42">
        <v>3568.4720000000002</v>
      </c>
      <c r="AG68" s="22">
        <f t="shared" si="59"/>
        <v>83.969974351130674</v>
      </c>
      <c r="AH68" s="40">
        <v>380</v>
      </c>
      <c r="AI68" s="25">
        <v>126.7</v>
      </c>
      <c r="AJ68" s="42">
        <v>99</v>
      </c>
      <c r="AK68" s="22">
        <f t="shared" si="64"/>
        <v>78.137332280978683</v>
      </c>
      <c r="AL68" s="21"/>
      <c r="AM68" s="21"/>
      <c r="AN68" s="21"/>
      <c r="AO68" s="22"/>
      <c r="AP68" s="21"/>
      <c r="AQ68" s="21"/>
      <c r="AR68" s="21"/>
      <c r="AS68" s="21"/>
      <c r="AT68" s="21"/>
      <c r="AU68" s="21"/>
      <c r="AV68" s="54">
        <v>72757.100000000006</v>
      </c>
      <c r="AW68" s="54">
        <v>24252.400000000001</v>
      </c>
      <c r="AX68" s="40">
        <f t="shared" si="18"/>
        <v>24252.400000000001</v>
      </c>
      <c r="AY68" s="21">
        <v>5334.7</v>
      </c>
      <c r="AZ68" s="21">
        <v>1335.4</v>
      </c>
      <c r="BA68" s="21">
        <v>1335.4</v>
      </c>
      <c r="BB68" s="35">
        <v>7990.4</v>
      </c>
      <c r="BC68" s="30">
        <v>1863.3</v>
      </c>
      <c r="BD68" s="23">
        <f t="shared" si="19"/>
        <v>1863.3</v>
      </c>
      <c r="BE68" s="23"/>
      <c r="BF68" s="23"/>
      <c r="BG68" s="23"/>
      <c r="BH68" s="23"/>
      <c r="BI68" s="18">
        <f t="shared" si="60"/>
        <v>702</v>
      </c>
      <c r="BJ68" s="18">
        <f t="shared" si="60"/>
        <v>234</v>
      </c>
      <c r="BK68" s="18">
        <f t="shared" si="60"/>
        <v>131.965</v>
      </c>
      <c r="BL68" s="24">
        <f t="shared" si="20"/>
        <v>56.395299145299148</v>
      </c>
      <c r="BM68" s="40"/>
      <c r="BN68" s="25"/>
      <c r="BO68" s="42">
        <v>60</v>
      </c>
      <c r="BP68" s="40">
        <v>450</v>
      </c>
      <c r="BQ68" s="25">
        <v>150</v>
      </c>
      <c r="BR68" s="42">
        <v>71.965000000000003</v>
      </c>
      <c r="BS68" s="40"/>
      <c r="BT68" s="21"/>
      <c r="BU68" s="37"/>
      <c r="BV68" s="40">
        <v>252</v>
      </c>
      <c r="BW68" s="25">
        <v>84</v>
      </c>
      <c r="BX68" s="42">
        <v>0</v>
      </c>
      <c r="BY68" s="21"/>
      <c r="BZ68" s="21"/>
      <c r="CA68" s="21"/>
      <c r="CB68" s="21"/>
      <c r="CC68" s="21"/>
      <c r="CD68" s="21"/>
      <c r="CE68" s="25"/>
      <c r="CF68" s="25"/>
      <c r="CG68" s="37"/>
      <c r="CH68" s="40">
        <v>10</v>
      </c>
      <c r="CI68" s="25">
        <v>3.3</v>
      </c>
      <c r="CJ68" s="42">
        <v>6</v>
      </c>
      <c r="CK68" s="50"/>
      <c r="CL68" s="21"/>
      <c r="CM68" s="42"/>
      <c r="CN68" s="40"/>
      <c r="CO68" s="21"/>
      <c r="CP68" s="42"/>
      <c r="CQ68" s="40"/>
      <c r="CR68" s="25"/>
      <c r="CS68" s="42"/>
      <c r="CT68" s="40"/>
      <c r="CU68" s="21"/>
      <c r="CV68" s="42"/>
      <c r="CW68" s="40">
        <v>100</v>
      </c>
      <c r="CX68" s="25">
        <v>33.299999999999997</v>
      </c>
      <c r="CY68" s="42">
        <v>59.284999999999997</v>
      </c>
      <c r="CZ68" s="21"/>
      <c r="DA68" s="16">
        <f t="shared" si="61"/>
        <v>104644.2</v>
      </c>
      <c r="DB68" s="16">
        <f t="shared" si="62"/>
        <v>33637.400000000009</v>
      </c>
      <c r="DC68" s="16">
        <f t="shared" si="63"/>
        <v>31474.509000000002</v>
      </c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53"/>
      <c r="DT68" s="53"/>
      <c r="DU68" s="21"/>
      <c r="DV68" s="21"/>
      <c r="DW68" s="26">
        <f t="shared" si="53"/>
        <v>0</v>
      </c>
      <c r="DX68" s="26">
        <f t="shared" si="53"/>
        <v>0</v>
      </c>
      <c r="DY68" s="26">
        <f t="shared" si="37"/>
        <v>0</v>
      </c>
    </row>
    <row r="69" spans="1:129" ht="12.75" customHeight="1">
      <c r="A69" s="14">
        <v>58</v>
      </c>
      <c r="B69" s="14">
        <v>43</v>
      </c>
      <c r="C69" s="15" t="s">
        <v>90</v>
      </c>
      <c r="D69" s="21">
        <v>3855.9</v>
      </c>
      <c r="E69" s="21"/>
      <c r="F69" s="16">
        <f t="shared" si="51"/>
        <v>26128.7</v>
      </c>
      <c r="G69" s="16">
        <f t="shared" si="51"/>
        <v>9422.2999999999993</v>
      </c>
      <c r="H69" s="16">
        <f t="shared" si="51"/>
        <v>7343.4619999999995</v>
      </c>
      <c r="I69" s="16">
        <f t="shared" si="49"/>
        <v>77.937042972522633</v>
      </c>
      <c r="J69" s="16">
        <f t="shared" si="23"/>
        <v>-7200.2000000000007</v>
      </c>
      <c r="K69" s="16">
        <f t="shared" si="24"/>
        <v>-780.35599999999977</v>
      </c>
      <c r="L69" s="21">
        <v>18928.5</v>
      </c>
      <c r="M69" s="21">
        <v>6563.1059999999998</v>
      </c>
      <c r="N69" s="18">
        <f t="shared" si="54"/>
        <v>9074.7000000000007</v>
      </c>
      <c r="O69" s="18">
        <f t="shared" si="55"/>
        <v>3746.8999999999996</v>
      </c>
      <c r="P69" s="18">
        <f t="shared" si="56"/>
        <v>1668.0619999999999</v>
      </c>
      <c r="Q69" s="18">
        <f t="shared" si="7"/>
        <v>44.518455256345248</v>
      </c>
      <c r="R69" s="19">
        <f t="shared" si="57"/>
        <v>1480.7</v>
      </c>
      <c r="S69" s="19">
        <f t="shared" si="57"/>
        <v>758.90000000000009</v>
      </c>
      <c r="T69" s="19">
        <f t="shared" si="57"/>
        <v>1155.4780000000001</v>
      </c>
      <c r="U69" s="20">
        <f t="shared" si="17"/>
        <v>152.25695084991432</v>
      </c>
      <c r="V69" s="40">
        <v>137.19999999999999</v>
      </c>
      <c r="W69" s="21">
        <v>45.7</v>
      </c>
      <c r="X69" s="42">
        <v>17.602</v>
      </c>
      <c r="Y69" s="22">
        <f>X69*100/W69</f>
        <v>38.516411378555794</v>
      </c>
      <c r="Z69" s="40">
        <v>6100</v>
      </c>
      <c r="AA69" s="25">
        <v>2500</v>
      </c>
      <c r="AB69" s="42">
        <v>286.43400000000003</v>
      </c>
      <c r="AC69" s="22">
        <f t="shared" si="58"/>
        <v>11.457360000000001</v>
      </c>
      <c r="AD69" s="40">
        <v>1343.5</v>
      </c>
      <c r="AE69" s="25">
        <v>713.2</v>
      </c>
      <c r="AF69" s="42">
        <v>1137.876</v>
      </c>
      <c r="AG69" s="22">
        <f t="shared" si="59"/>
        <v>159.54514862591137</v>
      </c>
      <c r="AH69" s="40">
        <v>744</v>
      </c>
      <c r="AI69" s="25">
        <v>248</v>
      </c>
      <c r="AJ69" s="42">
        <v>121.8</v>
      </c>
      <c r="AK69" s="22">
        <f t="shared" si="64"/>
        <v>49.112903225806448</v>
      </c>
      <c r="AL69" s="21"/>
      <c r="AM69" s="21"/>
      <c r="AN69" s="21"/>
      <c r="AO69" s="22"/>
      <c r="AP69" s="21"/>
      <c r="AQ69" s="21"/>
      <c r="AR69" s="21"/>
      <c r="AS69" s="21"/>
      <c r="AT69" s="21"/>
      <c r="AU69" s="21"/>
      <c r="AV69" s="54">
        <v>16864.3</v>
      </c>
      <c r="AW69" s="54">
        <v>5621.4</v>
      </c>
      <c r="AX69" s="40">
        <f t="shared" si="18"/>
        <v>5621.4</v>
      </c>
      <c r="AY69" s="21"/>
      <c r="AZ69" s="21"/>
      <c r="BA69" s="40"/>
      <c r="BB69" s="35">
        <v>189.7</v>
      </c>
      <c r="BC69" s="21">
        <v>54</v>
      </c>
      <c r="BD69" s="23">
        <f t="shared" si="19"/>
        <v>54</v>
      </c>
      <c r="BE69" s="23"/>
      <c r="BF69" s="23"/>
      <c r="BG69" s="23"/>
      <c r="BH69" s="23"/>
      <c r="BI69" s="18">
        <f t="shared" si="60"/>
        <v>750</v>
      </c>
      <c r="BJ69" s="18">
        <f t="shared" si="60"/>
        <v>240</v>
      </c>
      <c r="BK69" s="18">
        <f t="shared" si="60"/>
        <v>104.35</v>
      </c>
      <c r="BL69" s="24">
        <f t="shared" si="20"/>
        <v>43.479166666666664</v>
      </c>
      <c r="BM69" s="40"/>
      <c r="BN69" s="25"/>
      <c r="BO69" s="42"/>
      <c r="BP69" s="40">
        <v>750</v>
      </c>
      <c r="BQ69" s="25">
        <v>240</v>
      </c>
      <c r="BR69" s="42">
        <v>50.35</v>
      </c>
      <c r="BS69" s="40"/>
      <c r="BT69" s="21"/>
      <c r="BU69" s="37"/>
      <c r="BV69" s="40"/>
      <c r="BW69" s="25"/>
      <c r="BX69" s="42">
        <v>54</v>
      </c>
      <c r="BY69" s="21"/>
      <c r="BZ69" s="21"/>
      <c r="CA69" s="21"/>
      <c r="CB69" s="21"/>
      <c r="CC69" s="21"/>
      <c r="CD69" s="21"/>
      <c r="CE69" s="25"/>
      <c r="CF69" s="25"/>
      <c r="CG69" s="37"/>
      <c r="CH69" s="40"/>
      <c r="CI69" s="25"/>
      <c r="CJ69" s="42"/>
      <c r="CK69" s="50"/>
      <c r="CL69" s="21"/>
      <c r="CM69" s="42"/>
      <c r="CN69" s="40"/>
      <c r="CO69" s="21"/>
      <c r="CP69" s="42"/>
      <c r="CQ69" s="40"/>
      <c r="CR69" s="25"/>
      <c r="CS69" s="42"/>
      <c r="CT69" s="40"/>
      <c r="CU69" s="21"/>
      <c r="CV69" s="42"/>
      <c r="CW69" s="40"/>
      <c r="CX69" s="25"/>
      <c r="CY69" s="42"/>
      <c r="CZ69" s="21"/>
      <c r="DA69" s="16">
        <f t="shared" si="61"/>
        <v>26128.7</v>
      </c>
      <c r="DB69" s="16">
        <f t="shared" si="62"/>
        <v>9422.2999999999993</v>
      </c>
      <c r="DC69" s="16">
        <f t="shared" si="63"/>
        <v>7343.4619999999995</v>
      </c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52"/>
      <c r="DT69" s="53"/>
      <c r="DU69" s="21"/>
      <c r="DV69" s="21"/>
      <c r="DW69" s="26">
        <f t="shared" si="53"/>
        <v>0</v>
      </c>
      <c r="DX69" s="26">
        <f t="shared" si="53"/>
        <v>0</v>
      </c>
      <c r="DY69" s="26">
        <f t="shared" si="37"/>
        <v>0</v>
      </c>
    </row>
    <row r="70" spans="1:129" ht="12.75" customHeight="1">
      <c r="A70" s="14">
        <v>59</v>
      </c>
      <c r="B70" s="14">
        <v>49</v>
      </c>
      <c r="C70" s="15" t="s">
        <v>91</v>
      </c>
      <c r="D70" s="21">
        <v>6715.3</v>
      </c>
      <c r="E70" s="21"/>
      <c r="F70" s="16">
        <f t="shared" si="51"/>
        <v>18445.400000000001</v>
      </c>
      <c r="G70" s="16">
        <f t="shared" si="51"/>
        <v>6107.8</v>
      </c>
      <c r="H70" s="16">
        <f t="shared" si="51"/>
        <v>6076.7888000000012</v>
      </c>
      <c r="I70" s="16">
        <f t="shared" si="49"/>
        <v>99.492268902059678</v>
      </c>
      <c r="J70" s="16">
        <f t="shared" si="23"/>
        <v>119.19999999999709</v>
      </c>
      <c r="K70" s="16">
        <f t="shared" si="24"/>
        <v>513.36219999999867</v>
      </c>
      <c r="L70" s="21">
        <v>18564.599999999999</v>
      </c>
      <c r="M70" s="21">
        <v>6590.1509999999998</v>
      </c>
      <c r="N70" s="18">
        <f t="shared" si="54"/>
        <v>2266</v>
      </c>
      <c r="O70" s="18">
        <f t="shared" si="55"/>
        <v>814.7</v>
      </c>
      <c r="P70" s="18">
        <f t="shared" si="56"/>
        <v>783.68880000000001</v>
      </c>
      <c r="Q70" s="18">
        <f t="shared" si="7"/>
        <v>96.193543635694112</v>
      </c>
      <c r="R70" s="19">
        <f t="shared" si="57"/>
        <v>1700</v>
      </c>
      <c r="S70" s="19">
        <f t="shared" si="57"/>
        <v>666.7</v>
      </c>
      <c r="T70" s="19">
        <f t="shared" si="57"/>
        <v>508.85680000000002</v>
      </c>
      <c r="U70" s="20">
        <f t="shared" si="17"/>
        <v>76.324703764811758</v>
      </c>
      <c r="V70" s="40"/>
      <c r="W70" s="21"/>
      <c r="X70" s="42"/>
      <c r="Y70" s="22"/>
      <c r="Z70" s="40"/>
      <c r="AA70" s="25"/>
      <c r="AB70" s="42"/>
      <c r="AC70" s="22"/>
      <c r="AD70" s="40">
        <v>1700</v>
      </c>
      <c r="AE70" s="25">
        <v>666.7</v>
      </c>
      <c r="AF70" s="42">
        <v>508.85680000000002</v>
      </c>
      <c r="AG70" s="22">
        <f t="shared" si="59"/>
        <v>76.324703764811758</v>
      </c>
      <c r="AH70" s="40">
        <v>24</v>
      </c>
      <c r="AI70" s="25">
        <v>8</v>
      </c>
      <c r="AJ70" s="42">
        <v>6</v>
      </c>
      <c r="AK70" s="22">
        <f t="shared" si="64"/>
        <v>75</v>
      </c>
      <c r="AL70" s="21"/>
      <c r="AM70" s="21"/>
      <c r="AN70" s="21"/>
      <c r="AO70" s="22"/>
      <c r="AP70" s="21"/>
      <c r="AQ70" s="21"/>
      <c r="AR70" s="21"/>
      <c r="AS70" s="21"/>
      <c r="AT70" s="21"/>
      <c r="AU70" s="21"/>
      <c r="AV70" s="54">
        <v>15179.4</v>
      </c>
      <c r="AW70" s="54">
        <v>5059.8</v>
      </c>
      <c r="AX70" s="40">
        <f t="shared" si="18"/>
        <v>5059.8</v>
      </c>
      <c r="AY70" s="21"/>
      <c r="AZ70" s="21"/>
      <c r="BA70" s="40"/>
      <c r="BB70" s="35">
        <v>1000</v>
      </c>
      <c r="BC70" s="21">
        <v>233.3</v>
      </c>
      <c r="BD70" s="23">
        <f t="shared" si="19"/>
        <v>233.3</v>
      </c>
      <c r="BE70" s="23"/>
      <c r="BF70" s="23"/>
      <c r="BG70" s="23"/>
      <c r="BH70" s="23"/>
      <c r="BI70" s="18">
        <f t="shared" si="60"/>
        <v>542</v>
      </c>
      <c r="BJ70" s="18">
        <f t="shared" si="60"/>
        <v>140</v>
      </c>
      <c r="BK70" s="18">
        <f t="shared" si="60"/>
        <v>243.83199999999999</v>
      </c>
      <c r="BL70" s="24">
        <f t="shared" si="20"/>
        <v>174.16571428571427</v>
      </c>
      <c r="BM70" s="40"/>
      <c r="BN70" s="25"/>
      <c r="BO70" s="42"/>
      <c r="BP70" s="40">
        <v>300</v>
      </c>
      <c r="BQ70" s="25">
        <v>60</v>
      </c>
      <c r="BR70" s="42">
        <v>163.08000000000001</v>
      </c>
      <c r="BS70" s="40"/>
      <c r="BT70" s="21"/>
      <c r="BU70" s="37"/>
      <c r="BV70" s="40">
        <v>242</v>
      </c>
      <c r="BW70" s="25">
        <v>80</v>
      </c>
      <c r="BX70" s="42">
        <v>80.751999999999995</v>
      </c>
      <c r="BY70" s="21"/>
      <c r="BZ70" s="21"/>
      <c r="CA70" s="21"/>
      <c r="CB70" s="21"/>
      <c r="CC70" s="21"/>
      <c r="CD70" s="21"/>
      <c r="CE70" s="25"/>
      <c r="CF70" s="25"/>
      <c r="CG70" s="37"/>
      <c r="CH70" s="40"/>
      <c r="CI70" s="25"/>
      <c r="CJ70" s="42"/>
      <c r="CK70" s="50"/>
      <c r="CL70" s="21"/>
      <c r="CM70" s="42"/>
      <c r="CN70" s="40"/>
      <c r="CO70" s="21"/>
      <c r="CP70" s="42"/>
      <c r="CQ70" s="40"/>
      <c r="CR70" s="25"/>
      <c r="CS70" s="42"/>
      <c r="CT70" s="40"/>
      <c r="CU70" s="21"/>
      <c r="CV70" s="42"/>
      <c r="CW70" s="40"/>
      <c r="CX70" s="25"/>
      <c r="CY70" s="42">
        <v>25</v>
      </c>
      <c r="CZ70" s="21"/>
      <c r="DA70" s="16">
        <f t="shared" si="61"/>
        <v>18445.400000000001</v>
      </c>
      <c r="DB70" s="16">
        <f t="shared" si="62"/>
        <v>6107.8</v>
      </c>
      <c r="DC70" s="16">
        <f t="shared" si="63"/>
        <v>6076.7888000000012</v>
      </c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6">
        <f t="shared" si="53"/>
        <v>0</v>
      </c>
      <c r="DX70" s="26">
        <f t="shared" si="53"/>
        <v>0</v>
      </c>
      <c r="DY70" s="26">
        <f t="shared" si="37"/>
        <v>0</v>
      </c>
    </row>
    <row r="71" spans="1:129" ht="12.75" customHeight="1">
      <c r="A71" s="14">
        <v>60</v>
      </c>
      <c r="B71" s="14">
        <v>50</v>
      </c>
      <c r="C71" s="15" t="s">
        <v>92</v>
      </c>
      <c r="D71" s="21">
        <v>3056.4</v>
      </c>
      <c r="E71" s="21"/>
      <c r="F71" s="16">
        <f t="shared" si="51"/>
        <v>30223</v>
      </c>
      <c r="G71" s="16">
        <f t="shared" si="51"/>
        <v>9727.7999999999993</v>
      </c>
      <c r="H71" s="16">
        <f t="shared" si="51"/>
        <v>9294.1029999999992</v>
      </c>
      <c r="I71" s="16">
        <f t="shared" si="49"/>
        <v>95.541674376529116</v>
      </c>
      <c r="J71" s="16">
        <f t="shared" si="23"/>
        <v>-8067</v>
      </c>
      <c r="K71" s="16">
        <f t="shared" si="24"/>
        <v>497.82700000000114</v>
      </c>
      <c r="L71" s="21">
        <v>22156</v>
      </c>
      <c r="M71" s="21">
        <v>9791.93</v>
      </c>
      <c r="N71" s="18">
        <f t="shared" si="54"/>
        <v>5001</v>
      </c>
      <c r="O71" s="18">
        <f t="shared" si="55"/>
        <v>1510.2</v>
      </c>
      <c r="P71" s="18">
        <f t="shared" si="56"/>
        <v>1076.5029999999999</v>
      </c>
      <c r="Q71" s="18">
        <f t="shared" si="7"/>
        <v>71.282148059859622</v>
      </c>
      <c r="R71" s="19">
        <f t="shared" si="57"/>
        <v>2120</v>
      </c>
      <c r="S71" s="19">
        <f t="shared" si="57"/>
        <v>706.7</v>
      </c>
      <c r="T71" s="19">
        <f t="shared" si="57"/>
        <v>519.36500000000001</v>
      </c>
      <c r="U71" s="20">
        <f t="shared" si="17"/>
        <v>73.491580585821424</v>
      </c>
      <c r="V71" s="40">
        <v>20</v>
      </c>
      <c r="W71" s="21">
        <v>6.7</v>
      </c>
      <c r="X71" s="42">
        <v>3.145</v>
      </c>
      <c r="Y71" s="22">
        <f>X71*100/W71</f>
        <v>46.940298507462686</v>
      </c>
      <c r="Z71" s="40">
        <v>1587</v>
      </c>
      <c r="AA71" s="25">
        <v>440.8</v>
      </c>
      <c r="AB71" s="42">
        <v>167.84</v>
      </c>
      <c r="AC71" s="22">
        <f>AB71*100/AA71</f>
        <v>38.076225045372048</v>
      </c>
      <c r="AD71" s="40">
        <v>2100</v>
      </c>
      <c r="AE71" s="25">
        <v>700</v>
      </c>
      <c r="AF71" s="42">
        <v>516.22</v>
      </c>
      <c r="AG71" s="22">
        <f t="shared" si="59"/>
        <v>73.745714285714286</v>
      </c>
      <c r="AH71" s="40">
        <v>96</v>
      </c>
      <c r="AI71" s="25">
        <v>58.7</v>
      </c>
      <c r="AJ71" s="42">
        <v>35.799999999999997</v>
      </c>
      <c r="AK71" s="22">
        <f t="shared" si="64"/>
        <v>60.988074957410554</v>
      </c>
      <c r="AL71" s="21"/>
      <c r="AM71" s="21"/>
      <c r="AN71" s="21"/>
      <c r="AO71" s="22"/>
      <c r="AP71" s="21"/>
      <c r="AQ71" s="21"/>
      <c r="AR71" s="21"/>
      <c r="AS71" s="21"/>
      <c r="AT71" s="21"/>
      <c r="AU71" s="21"/>
      <c r="AV71" s="54">
        <v>23322.9</v>
      </c>
      <c r="AW71" s="54">
        <v>7774.3</v>
      </c>
      <c r="AX71" s="40">
        <f t="shared" si="18"/>
        <v>7774.3</v>
      </c>
      <c r="AY71" s="21"/>
      <c r="AZ71" s="21"/>
      <c r="BA71" s="40"/>
      <c r="BB71" s="35">
        <v>1899.1</v>
      </c>
      <c r="BC71" s="21">
        <v>443.3</v>
      </c>
      <c r="BD71" s="23">
        <f t="shared" si="19"/>
        <v>443.3</v>
      </c>
      <c r="BE71" s="23"/>
      <c r="BF71" s="23"/>
      <c r="BG71" s="23"/>
      <c r="BH71" s="23"/>
      <c r="BI71" s="18">
        <f t="shared" si="60"/>
        <v>1198</v>
      </c>
      <c r="BJ71" s="18">
        <f t="shared" si="60"/>
        <v>304</v>
      </c>
      <c r="BK71" s="18">
        <f t="shared" si="60"/>
        <v>353.49799999999999</v>
      </c>
      <c r="BL71" s="24">
        <f t="shared" si="20"/>
        <v>116.28223684210526</v>
      </c>
      <c r="BM71" s="40"/>
      <c r="BN71" s="25"/>
      <c r="BO71" s="42"/>
      <c r="BP71" s="40">
        <v>1036</v>
      </c>
      <c r="BQ71" s="25">
        <v>250</v>
      </c>
      <c r="BR71" s="42">
        <v>299.49799999999999</v>
      </c>
      <c r="BS71" s="40"/>
      <c r="BT71" s="21"/>
      <c r="BU71" s="37"/>
      <c r="BV71" s="40">
        <v>162</v>
      </c>
      <c r="BW71" s="25">
        <v>54</v>
      </c>
      <c r="BX71" s="42">
        <v>54</v>
      </c>
      <c r="BY71" s="21"/>
      <c r="BZ71" s="21"/>
      <c r="CA71" s="21"/>
      <c r="CB71" s="21"/>
      <c r="CC71" s="21"/>
      <c r="CD71" s="21"/>
      <c r="CE71" s="25"/>
      <c r="CF71" s="25"/>
      <c r="CG71" s="37"/>
      <c r="CH71" s="40"/>
      <c r="CI71" s="25"/>
      <c r="CJ71" s="42"/>
      <c r="CK71" s="50"/>
      <c r="CL71" s="21"/>
      <c r="CM71" s="42"/>
      <c r="CN71" s="40"/>
      <c r="CO71" s="40"/>
      <c r="CP71" s="42"/>
      <c r="CQ71" s="40"/>
      <c r="CR71" s="25"/>
      <c r="CS71" s="42"/>
      <c r="CT71" s="40"/>
      <c r="CU71" s="21"/>
      <c r="CV71" s="42"/>
      <c r="CW71" s="40"/>
      <c r="CX71" s="25"/>
      <c r="CY71" s="42"/>
      <c r="CZ71" s="21"/>
      <c r="DA71" s="16">
        <f t="shared" si="61"/>
        <v>30223</v>
      </c>
      <c r="DB71" s="16">
        <f t="shared" si="62"/>
        <v>9727.7999999999993</v>
      </c>
      <c r="DC71" s="16">
        <f t="shared" si="63"/>
        <v>9294.1029999999992</v>
      </c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52"/>
      <c r="DT71" s="53"/>
      <c r="DU71" s="40"/>
      <c r="DV71" s="21"/>
      <c r="DW71" s="26">
        <f t="shared" si="53"/>
        <v>0</v>
      </c>
      <c r="DX71" s="26">
        <f t="shared" si="53"/>
        <v>0</v>
      </c>
      <c r="DY71" s="26">
        <f t="shared" si="37"/>
        <v>0</v>
      </c>
    </row>
    <row r="72" spans="1:129" ht="12.75" customHeight="1">
      <c r="A72" s="14">
        <v>61</v>
      </c>
      <c r="B72" s="14">
        <v>55</v>
      </c>
      <c r="C72" s="15" t="s">
        <v>93</v>
      </c>
      <c r="D72" s="21">
        <v>5878.2</v>
      </c>
      <c r="E72" s="21"/>
      <c r="F72" s="16">
        <f t="shared" si="51"/>
        <v>19850.7</v>
      </c>
      <c r="G72" s="16">
        <f t="shared" si="51"/>
        <v>6698.9000000000005</v>
      </c>
      <c r="H72" s="16">
        <f t="shared" si="51"/>
        <v>4812.7659999999996</v>
      </c>
      <c r="I72" s="16">
        <f t="shared" si="49"/>
        <v>71.844123662093764</v>
      </c>
      <c r="J72" s="16">
        <f t="shared" si="23"/>
        <v>-3068.6000000000022</v>
      </c>
      <c r="K72" s="16">
        <f t="shared" si="24"/>
        <v>-265.6869999999999</v>
      </c>
      <c r="L72" s="21">
        <v>16782.099999999999</v>
      </c>
      <c r="M72" s="21">
        <v>4547.0789999999997</v>
      </c>
      <c r="N72" s="18">
        <f t="shared" si="54"/>
        <v>6566.7999999999993</v>
      </c>
      <c r="O72" s="18">
        <f t="shared" si="55"/>
        <v>2413.8000000000002</v>
      </c>
      <c r="P72" s="18">
        <f t="shared" si="56"/>
        <v>527.66599999999994</v>
      </c>
      <c r="Q72" s="18">
        <f t="shared" si="7"/>
        <v>21.860386113182528</v>
      </c>
      <c r="R72" s="19">
        <f t="shared" si="57"/>
        <v>854.1</v>
      </c>
      <c r="S72" s="19">
        <f t="shared" si="57"/>
        <v>284.3</v>
      </c>
      <c r="T72" s="19">
        <f t="shared" si="57"/>
        <v>243.60300000000001</v>
      </c>
      <c r="U72" s="20">
        <f t="shared" si="17"/>
        <v>85.685191698909605</v>
      </c>
      <c r="V72" s="40">
        <v>17.100000000000001</v>
      </c>
      <c r="W72" s="21">
        <v>5.3</v>
      </c>
      <c r="X72" s="42">
        <v>0.16300000000000001</v>
      </c>
      <c r="Y72" s="22">
        <f>X72*100/W72</f>
        <v>3.075471698113208</v>
      </c>
      <c r="Z72" s="40">
        <v>3200</v>
      </c>
      <c r="AA72" s="25">
        <v>1296.9000000000001</v>
      </c>
      <c r="AB72" s="42">
        <v>0</v>
      </c>
      <c r="AC72" s="22">
        <f>AB72*100/AA72</f>
        <v>0</v>
      </c>
      <c r="AD72" s="40">
        <v>837</v>
      </c>
      <c r="AE72" s="25">
        <v>279</v>
      </c>
      <c r="AF72" s="42">
        <v>243.44</v>
      </c>
      <c r="AG72" s="22">
        <f t="shared" si="59"/>
        <v>87.254480286738357</v>
      </c>
      <c r="AH72" s="40">
        <v>100.8</v>
      </c>
      <c r="AI72" s="25">
        <v>33.299999999999997</v>
      </c>
      <c r="AJ72" s="42">
        <v>38.799999999999997</v>
      </c>
      <c r="AK72" s="22">
        <f t="shared" si="64"/>
        <v>116.51651651651652</v>
      </c>
      <c r="AL72" s="21"/>
      <c r="AM72" s="21"/>
      <c r="AN72" s="21"/>
      <c r="AO72" s="22"/>
      <c r="AP72" s="21"/>
      <c r="AQ72" s="21"/>
      <c r="AR72" s="21"/>
      <c r="AS72" s="21"/>
      <c r="AT72" s="21"/>
      <c r="AU72" s="21"/>
      <c r="AV72" s="54">
        <v>11835.2</v>
      </c>
      <c r="AW72" s="54">
        <v>3945.1</v>
      </c>
      <c r="AX72" s="40">
        <f t="shared" si="18"/>
        <v>3945.1</v>
      </c>
      <c r="AY72" s="21"/>
      <c r="AZ72" s="21"/>
      <c r="BA72" s="40"/>
      <c r="BB72" s="35">
        <v>1448.7</v>
      </c>
      <c r="BC72" s="21">
        <v>340</v>
      </c>
      <c r="BD72" s="23">
        <f t="shared" si="19"/>
        <v>340</v>
      </c>
      <c r="BE72" s="23"/>
      <c r="BF72" s="23"/>
      <c r="BG72" s="23"/>
      <c r="BH72" s="23"/>
      <c r="BI72" s="18">
        <f t="shared" si="60"/>
        <v>2411.9</v>
      </c>
      <c r="BJ72" s="18">
        <f t="shared" si="60"/>
        <v>799.3</v>
      </c>
      <c r="BK72" s="18">
        <f t="shared" si="60"/>
        <v>245.26299999999998</v>
      </c>
      <c r="BL72" s="24">
        <f t="shared" si="20"/>
        <v>30.684724133616914</v>
      </c>
      <c r="BM72" s="40"/>
      <c r="BN72" s="25"/>
      <c r="BO72" s="42">
        <v>0.13500000000000001</v>
      </c>
      <c r="BP72" s="40">
        <v>1662</v>
      </c>
      <c r="BQ72" s="25">
        <v>554</v>
      </c>
      <c r="BR72" s="42">
        <v>0</v>
      </c>
      <c r="BS72" s="40"/>
      <c r="BT72" s="21"/>
      <c r="BU72" s="37"/>
      <c r="BV72" s="40">
        <v>749.9</v>
      </c>
      <c r="BW72" s="25">
        <v>245.3</v>
      </c>
      <c r="BX72" s="42">
        <v>245.12799999999999</v>
      </c>
      <c r="BY72" s="21"/>
      <c r="BZ72" s="21"/>
      <c r="CA72" s="21"/>
      <c r="CB72" s="21"/>
      <c r="CC72" s="21"/>
      <c r="CD72" s="21"/>
      <c r="CE72" s="25"/>
      <c r="CF72" s="25"/>
      <c r="CG72" s="37"/>
      <c r="CH72" s="40"/>
      <c r="CI72" s="25"/>
      <c r="CJ72" s="42"/>
      <c r="CK72" s="50"/>
      <c r="CL72" s="21"/>
      <c r="CM72" s="42"/>
      <c r="CN72" s="40"/>
      <c r="CO72" s="21"/>
      <c r="CP72" s="42"/>
      <c r="CQ72" s="40"/>
      <c r="CR72" s="25"/>
      <c r="CS72" s="42"/>
      <c r="CT72" s="40"/>
      <c r="CU72" s="21"/>
      <c r="CV72" s="42"/>
      <c r="CW72" s="40"/>
      <c r="CX72" s="25"/>
      <c r="CY72" s="42"/>
      <c r="CZ72" s="21"/>
      <c r="DA72" s="16">
        <f t="shared" si="61"/>
        <v>19850.7</v>
      </c>
      <c r="DB72" s="16">
        <f t="shared" si="62"/>
        <v>6698.9000000000005</v>
      </c>
      <c r="DC72" s="16">
        <f t="shared" si="63"/>
        <v>4812.7659999999996</v>
      </c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52"/>
      <c r="DT72" s="53"/>
      <c r="DU72" s="21"/>
      <c r="DV72" s="21"/>
      <c r="DW72" s="26">
        <f t="shared" si="53"/>
        <v>0</v>
      </c>
      <c r="DX72" s="26">
        <f t="shared" si="53"/>
        <v>0</v>
      </c>
      <c r="DY72" s="26">
        <f t="shared" si="37"/>
        <v>0</v>
      </c>
    </row>
    <row r="73" spans="1:129" ht="12.75" customHeight="1">
      <c r="A73" s="14">
        <v>62</v>
      </c>
      <c r="B73" s="14">
        <v>56</v>
      </c>
      <c r="C73" s="15" t="s">
        <v>94</v>
      </c>
      <c r="D73" s="21">
        <v>526.20000000000005</v>
      </c>
      <c r="E73" s="21"/>
      <c r="F73" s="16">
        <f t="shared" si="51"/>
        <v>13250.900000000001</v>
      </c>
      <c r="G73" s="16">
        <f t="shared" si="51"/>
        <v>4317.3999999999996</v>
      </c>
      <c r="H73" s="16">
        <f t="shared" si="51"/>
        <v>4832.7310000000007</v>
      </c>
      <c r="I73" s="16">
        <f t="shared" si="49"/>
        <v>111.93614212257378</v>
      </c>
      <c r="J73" s="16">
        <f t="shared" si="23"/>
        <v>-3759.7000000000007</v>
      </c>
      <c r="K73" s="16">
        <f t="shared" si="24"/>
        <v>-825.19700000000057</v>
      </c>
      <c r="L73" s="21">
        <v>9491.2000000000007</v>
      </c>
      <c r="M73" s="21">
        <v>4007.5340000000001</v>
      </c>
      <c r="N73" s="18">
        <f t="shared" si="54"/>
        <v>2822</v>
      </c>
      <c r="O73" s="18">
        <f t="shared" si="55"/>
        <v>874.09999999999991</v>
      </c>
      <c r="P73" s="18">
        <f t="shared" si="56"/>
        <v>1389.431</v>
      </c>
      <c r="Q73" s="18">
        <f>P73/O73*100</f>
        <v>158.9556114861</v>
      </c>
      <c r="R73" s="19">
        <f t="shared" si="57"/>
        <v>876</v>
      </c>
      <c r="S73" s="19">
        <f t="shared" si="57"/>
        <v>324</v>
      </c>
      <c r="T73" s="19">
        <f t="shared" si="57"/>
        <v>510.24700000000001</v>
      </c>
      <c r="U73" s="20">
        <f t="shared" si="17"/>
        <v>157.48364197530864</v>
      </c>
      <c r="V73" s="40">
        <v>26</v>
      </c>
      <c r="W73" s="21">
        <v>7.3</v>
      </c>
      <c r="X73" s="42">
        <v>3.4000000000000002E-2</v>
      </c>
      <c r="Y73" s="22">
        <f>X73*100/W73</f>
        <v>0.46575342465753433</v>
      </c>
      <c r="Z73" s="40">
        <v>426</v>
      </c>
      <c r="AA73" s="25">
        <v>146.69999999999999</v>
      </c>
      <c r="AB73" s="42">
        <v>273.61200000000002</v>
      </c>
      <c r="AC73" s="22">
        <f>AB73*100/AA73</f>
        <v>186.51124744376281</v>
      </c>
      <c r="AD73" s="40">
        <v>850</v>
      </c>
      <c r="AE73" s="25">
        <v>316.7</v>
      </c>
      <c r="AF73" s="42">
        <v>510.21300000000002</v>
      </c>
      <c r="AG73" s="22">
        <f t="shared" si="59"/>
        <v>161.10293653299655</v>
      </c>
      <c r="AH73" s="40">
        <v>20</v>
      </c>
      <c r="AI73" s="25">
        <v>6.7</v>
      </c>
      <c r="AJ73" s="42">
        <v>15</v>
      </c>
      <c r="AK73" s="22">
        <f t="shared" si="64"/>
        <v>223.88059701492537</v>
      </c>
      <c r="AL73" s="21"/>
      <c r="AM73" s="21"/>
      <c r="AN73" s="21"/>
      <c r="AO73" s="22"/>
      <c r="AP73" s="21"/>
      <c r="AQ73" s="21"/>
      <c r="AR73" s="21"/>
      <c r="AS73" s="21"/>
      <c r="AT73" s="21"/>
      <c r="AU73" s="21"/>
      <c r="AV73" s="54">
        <v>10025.200000000001</v>
      </c>
      <c r="AW73" s="54">
        <v>3341.7</v>
      </c>
      <c r="AX73" s="40">
        <f t="shared" si="18"/>
        <v>3341.7</v>
      </c>
      <c r="AY73" s="21"/>
      <c r="AZ73" s="21"/>
      <c r="BA73" s="40"/>
      <c r="BB73" s="35">
        <v>403.7</v>
      </c>
      <c r="BC73" s="21">
        <v>101.6</v>
      </c>
      <c r="BD73" s="23">
        <f t="shared" si="19"/>
        <v>101.6</v>
      </c>
      <c r="BE73" s="23"/>
      <c r="BF73" s="23"/>
      <c r="BG73" s="23"/>
      <c r="BH73" s="23"/>
      <c r="BI73" s="18">
        <f t="shared" si="60"/>
        <v>1500</v>
      </c>
      <c r="BJ73" s="18">
        <f t="shared" si="60"/>
        <v>396.7</v>
      </c>
      <c r="BK73" s="18">
        <f t="shared" si="60"/>
        <v>590.572</v>
      </c>
      <c r="BL73" s="24">
        <f t="shared" si="20"/>
        <v>148.87118729518528</v>
      </c>
      <c r="BM73" s="40"/>
      <c r="BN73" s="25"/>
      <c r="BO73" s="42"/>
      <c r="BP73" s="40">
        <v>1000</v>
      </c>
      <c r="BQ73" s="25">
        <v>146.69999999999999</v>
      </c>
      <c r="BR73" s="42">
        <v>320.072</v>
      </c>
      <c r="BS73" s="40"/>
      <c r="BT73" s="21"/>
      <c r="BU73" s="37"/>
      <c r="BV73" s="40">
        <v>500</v>
      </c>
      <c r="BW73" s="25">
        <v>250</v>
      </c>
      <c r="BX73" s="42">
        <v>270.5</v>
      </c>
      <c r="BY73" s="21"/>
      <c r="BZ73" s="21"/>
      <c r="CA73" s="21"/>
      <c r="CB73" s="21"/>
      <c r="CC73" s="21"/>
      <c r="CD73" s="21"/>
      <c r="CE73" s="25"/>
      <c r="CF73" s="25"/>
      <c r="CG73" s="37"/>
      <c r="CH73" s="40"/>
      <c r="CI73" s="25"/>
      <c r="CJ73" s="42"/>
      <c r="CK73" s="50"/>
      <c r="CL73" s="21"/>
      <c r="CM73" s="42"/>
      <c r="CN73" s="40"/>
      <c r="CO73" s="21"/>
      <c r="CP73" s="42"/>
      <c r="CQ73" s="40"/>
      <c r="CR73" s="25"/>
      <c r="CS73" s="42"/>
      <c r="CT73" s="40"/>
      <c r="CU73" s="21"/>
      <c r="CV73" s="42"/>
      <c r="CW73" s="40"/>
      <c r="CX73" s="25"/>
      <c r="CY73" s="42"/>
      <c r="CZ73" s="21"/>
      <c r="DA73" s="16">
        <f t="shared" si="61"/>
        <v>13250.900000000001</v>
      </c>
      <c r="DB73" s="16">
        <f t="shared" si="62"/>
        <v>4317.3999999999996</v>
      </c>
      <c r="DC73" s="16">
        <f t="shared" si="63"/>
        <v>4832.7310000000007</v>
      </c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52"/>
      <c r="DT73" s="52"/>
      <c r="DU73" s="21"/>
      <c r="DV73" s="21"/>
      <c r="DW73" s="26">
        <f t="shared" si="53"/>
        <v>0</v>
      </c>
      <c r="DX73" s="26">
        <f t="shared" si="53"/>
        <v>0</v>
      </c>
      <c r="DY73" s="26">
        <f t="shared" si="37"/>
        <v>0</v>
      </c>
    </row>
    <row r="74" spans="1:129" ht="12.75" customHeight="1">
      <c r="A74" s="169" t="s">
        <v>39</v>
      </c>
      <c r="B74" s="170"/>
      <c r="C74" s="171"/>
      <c r="D74" s="31">
        <f>SUM(D12:D73)</f>
        <v>529298.00000000012</v>
      </c>
      <c r="E74" s="31">
        <f t="shared" ref="E74:H74" si="65">SUM(E12:E73)</f>
        <v>933.2</v>
      </c>
      <c r="F74" s="31">
        <f t="shared" si="65"/>
        <v>3150568.8600000017</v>
      </c>
      <c r="G74" s="31">
        <f t="shared" si="65"/>
        <v>1006138.3000000002</v>
      </c>
      <c r="H74" s="31">
        <f t="shared" si="65"/>
        <v>962839.67370000004</v>
      </c>
      <c r="I74" s="32">
        <f t="shared" si="49"/>
        <v>95.696553217385699</v>
      </c>
      <c r="J74" s="31">
        <f>SUM(J12:J73)</f>
        <v>-1325025.0300000005</v>
      </c>
      <c r="K74" s="31">
        <f>SUM(K12:K73)</f>
        <v>-146264.97519999996</v>
      </c>
      <c r="L74" s="31">
        <f>SUM(L12:L73)</f>
        <v>1825543.83</v>
      </c>
      <c r="M74" s="31">
        <f>SUM(M12:M73)</f>
        <v>816574.69850000006</v>
      </c>
      <c r="N74" s="31">
        <f t="shared" ref="N74" si="66">SUM(N12:N73)</f>
        <v>717951.36</v>
      </c>
      <c r="O74" s="31">
        <f t="shared" ref="O74" si="67">SUM(O12:O73)</f>
        <v>222828.50000000006</v>
      </c>
      <c r="P74" s="31">
        <f t="shared" ref="P74" si="68">SUM(P12:P73)</f>
        <v>182150.75369999994</v>
      </c>
      <c r="Q74" s="32">
        <f>P74/O74*100</f>
        <v>81.744818862937137</v>
      </c>
      <c r="R74" s="31">
        <f t="shared" ref="R74" si="69">SUM(R12:R73)</f>
        <v>263719.95299999992</v>
      </c>
      <c r="S74" s="31">
        <f t="shared" ref="S74" si="70">SUM(S12:S73)</f>
        <v>86034.9</v>
      </c>
      <c r="T74" s="31">
        <f t="shared" ref="T74" si="71">SUM(T12:T73)</f>
        <v>82765.21179999999</v>
      </c>
      <c r="U74" s="33">
        <f>T74/S74*100</f>
        <v>96.199579240517508</v>
      </c>
      <c r="V74" s="31">
        <f t="shared" ref="V74" si="72">SUM(V12:V73)</f>
        <v>43699.202999999987</v>
      </c>
      <c r="W74" s="31">
        <f t="shared" ref="W74" si="73">SUM(W12:W73)</f>
        <v>11679.800000000003</v>
      </c>
      <c r="X74" s="31">
        <f t="shared" ref="X74" si="74">SUM(X12:X73)</f>
        <v>8943.3119999999999</v>
      </c>
      <c r="Y74" s="41">
        <f>X74/W74*100</f>
        <v>76.570763197999952</v>
      </c>
      <c r="Z74" s="31">
        <f t="shared" ref="Z74" si="75">SUM(Z12:Z73)</f>
        <v>192772.42900000003</v>
      </c>
      <c r="AA74" s="31">
        <f t="shared" ref="AA74" si="76">SUM(AA12:AA73)</f>
        <v>54596.9</v>
      </c>
      <c r="AB74" s="31">
        <f t="shared" ref="AB74" si="77">SUM(AB12:AB73)</f>
        <v>24352.143500000002</v>
      </c>
      <c r="AC74" s="41">
        <f>AB74/AA74*100</f>
        <v>44.60352785597717</v>
      </c>
      <c r="AD74" s="31">
        <f t="shared" ref="AD74" si="78">SUM(AD12:AD73)</f>
        <v>220020.74999999994</v>
      </c>
      <c r="AE74" s="31">
        <f t="shared" ref="AE74" si="79">SUM(AE12:AE73)</f>
        <v>74355.099999999962</v>
      </c>
      <c r="AF74" s="31">
        <f t="shared" ref="AF74" si="80">SUM(AF12:AF73)</f>
        <v>73821.899799999985</v>
      </c>
      <c r="AG74" s="41">
        <f>AF74/AE74*100</f>
        <v>99.282900298701804</v>
      </c>
      <c r="AH74" s="31">
        <f t="shared" ref="AH74" si="81">SUM(AH12:AH73)</f>
        <v>40060.800000000003</v>
      </c>
      <c r="AI74" s="31">
        <f t="shared" ref="AI74" si="82">SUM(AI12:AI73)</f>
        <v>13618.700000000004</v>
      </c>
      <c r="AJ74" s="31">
        <f t="shared" ref="AJ74" si="83">SUM(AJ12:AJ73)</f>
        <v>10301.273399999998</v>
      </c>
      <c r="AK74" s="41">
        <f>AJ74/AI74*100</f>
        <v>75.640651457187502</v>
      </c>
      <c r="AL74" s="31">
        <f t="shared" ref="AL74" si="84">SUM(AL12:AL73)</f>
        <v>21110</v>
      </c>
      <c r="AM74" s="31">
        <f t="shared" ref="AM74" si="85">SUM(AM12:AM73)</f>
        <v>7234.7</v>
      </c>
      <c r="AN74" s="31">
        <f t="shared" ref="AN74" si="86">SUM(AN12:AN73)</f>
        <v>5434.25</v>
      </c>
      <c r="AO74" s="41">
        <f>AN74/AM74*100</f>
        <v>75.113688197160911</v>
      </c>
      <c r="AP74" s="31">
        <f t="shared" ref="AP74" si="87">SUM(AP12:AP73)</f>
        <v>0</v>
      </c>
      <c r="AQ74" s="31">
        <f t="shared" ref="AQ74" si="88">SUM(AQ12:AQ73)</f>
        <v>0</v>
      </c>
      <c r="AR74" s="31">
        <f t="shared" ref="AR74" si="89">SUM(AR12:AR73)</f>
        <v>0</v>
      </c>
      <c r="AS74" s="31">
        <f t="shared" ref="AS74" si="90">SUM(AS12:AS73)</f>
        <v>0</v>
      </c>
      <c r="AT74" s="31">
        <f t="shared" ref="AT74" si="91">SUM(AT12:AT73)</f>
        <v>0</v>
      </c>
      <c r="AU74" s="31">
        <f t="shared" ref="AU74" si="92">SUM(AU12:AU73)</f>
        <v>0</v>
      </c>
      <c r="AV74" s="31">
        <f t="shared" ref="AV74" si="93">SUM(AV12:AV73)</f>
        <v>2101265.3000000007</v>
      </c>
      <c r="AW74" s="31">
        <f t="shared" ref="AW74" si="94">SUM(AW12:AW73)</f>
        <v>700422.20000000007</v>
      </c>
      <c r="AX74" s="31">
        <f t="shared" ref="AX74" si="95">SUM(AX12:AX73)</f>
        <v>700422.20000000007</v>
      </c>
      <c r="AY74" s="31">
        <f t="shared" ref="AY74" si="96">SUM(AY12:AY73)</f>
        <v>56014.6</v>
      </c>
      <c r="AZ74" s="31">
        <f t="shared" ref="AZ74" si="97">SUM(AZ12:AZ73)</f>
        <v>14022.2</v>
      </c>
      <c r="BA74" s="31">
        <f t="shared" ref="BA74" si="98">SUM(BA12:BA73)</f>
        <v>13622.1</v>
      </c>
      <c r="BB74" s="31">
        <f t="shared" ref="BB74" si="99">SUM(BB12:BB73)</f>
        <v>235457.50000000012</v>
      </c>
      <c r="BC74" s="31">
        <f t="shared" ref="BC74" si="100">SUM(BC12:BC73)</f>
        <v>55166.700000000004</v>
      </c>
      <c r="BD74" s="31">
        <f t="shared" ref="BD74" si="101">SUM(BD12:BD73)</f>
        <v>55022.700000000004</v>
      </c>
      <c r="BE74" s="31">
        <f t="shared" ref="BE74" si="102">SUM(BE12:BE73)</f>
        <v>0</v>
      </c>
      <c r="BF74" s="31">
        <f t="shared" ref="BF74" si="103">SUM(BF12:BF73)</f>
        <v>0</v>
      </c>
      <c r="BG74" s="31">
        <f t="shared" ref="BG74" si="104">SUM(BG12:BG73)</f>
        <v>0</v>
      </c>
      <c r="BH74" s="31">
        <f t="shared" ref="BH74" si="105">SUM(BH12:BH73)</f>
        <v>0</v>
      </c>
      <c r="BI74" s="31">
        <f t="shared" ref="BI74" si="106">SUM(BI12:BI73)</f>
        <v>100088.238</v>
      </c>
      <c r="BJ74" s="31">
        <f t="shared" ref="BJ74" si="107">SUM(BJ12:BJ73)</f>
        <v>27969.399999999998</v>
      </c>
      <c r="BK74" s="31">
        <f t="shared" ref="BK74" si="108">SUM(BK12:BK73)</f>
        <v>21363.511999999999</v>
      </c>
      <c r="BL74" s="33">
        <f>BK74/BJ74*100</f>
        <v>76.381731463671017</v>
      </c>
      <c r="BM74" s="31">
        <f t="shared" ref="BM74" si="109">SUM(BM12:BM73)</f>
        <v>43543.4</v>
      </c>
      <c r="BN74" s="31">
        <f t="shared" ref="BN74" si="110">SUM(BN12:BN73)</f>
        <v>12215.000000000004</v>
      </c>
      <c r="BO74" s="31">
        <f t="shared" ref="BO74" si="111">SUM(BO12:BO73)</f>
        <v>8842.9719999999979</v>
      </c>
      <c r="BP74" s="31">
        <f t="shared" ref="BP74" si="112">SUM(BP12:BP73)</f>
        <v>19236.906000000003</v>
      </c>
      <c r="BQ74" s="31">
        <f t="shared" ref="BQ74" si="113">SUM(BQ12:BQ73)</f>
        <v>5861.9</v>
      </c>
      <c r="BR74" s="31">
        <f t="shared" ref="BR74" si="114">SUM(BR12:BR73)</f>
        <v>3777.9440000000004</v>
      </c>
      <c r="BS74" s="31">
        <f t="shared" ref="BS74" si="115">SUM(BS12:BS73)</f>
        <v>11980</v>
      </c>
      <c r="BT74" s="31">
        <f t="shared" ref="BT74" si="116">SUM(BT12:BT73)</f>
        <v>2055.3000000000002</v>
      </c>
      <c r="BU74" s="31">
        <f t="shared" ref="BU74" si="117">SUM(BU12:BU73)</f>
        <v>1690.884</v>
      </c>
      <c r="BV74" s="31">
        <f t="shared" ref="BV74" si="118">SUM(BV12:BV73)</f>
        <v>25327.932000000001</v>
      </c>
      <c r="BW74" s="31">
        <f t="shared" ref="BW74" si="119">SUM(BW12:BW73)</f>
        <v>7837.2000000000007</v>
      </c>
      <c r="BX74" s="31">
        <f t="shared" ref="BX74" si="120">SUM(BX12:BX73)</f>
        <v>7051.7119999999995</v>
      </c>
      <c r="BY74" s="31">
        <f t="shared" ref="BY74" si="121">SUM(BY12:BY73)</f>
        <v>0</v>
      </c>
      <c r="BZ74" s="31">
        <f t="shared" ref="BZ74" si="122">SUM(BZ12:BZ73)</f>
        <v>0</v>
      </c>
      <c r="CA74" s="31">
        <f t="shared" ref="CA74" si="123">SUM(CA12:CA73)</f>
        <v>0</v>
      </c>
      <c r="CB74" s="31">
        <f t="shared" ref="CB74" si="124">SUM(CB12:CB73)</f>
        <v>19540.099999999999</v>
      </c>
      <c r="CC74" s="31">
        <f t="shared" ref="CC74" si="125">SUM(CC12:CC73)</f>
        <v>6351</v>
      </c>
      <c r="CD74" s="31">
        <f t="shared" ref="CD74" si="126">SUM(CD12:CD73)</f>
        <v>5609.9199999999992</v>
      </c>
      <c r="CE74" s="31">
        <f t="shared" ref="CE74" si="127">SUM(CE12:CE73)</f>
        <v>2660</v>
      </c>
      <c r="CF74" s="31">
        <f t="shared" ref="CF74" si="128">SUM(CF12:CF73)</f>
        <v>886.7</v>
      </c>
      <c r="CG74" s="31">
        <f t="shared" ref="CG74" si="129">SUM(CG12:CG73)</f>
        <v>218.3</v>
      </c>
      <c r="CH74" s="31">
        <f t="shared" ref="CH74" si="130">SUM(CH12:CH73)</f>
        <v>66279.200000000012</v>
      </c>
      <c r="CI74" s="31">
        <f t="shared" ref="CI74" si="131">SUM(CI12:CI73)</f>
        <v>20494.299999999996</v>
      </c>
      <c r="CJ74" s="31">
        <f t="shared" ref="CJ74" si="132">SUM(CJ12:CJ73)</f>
        <v>17688.756000000005</v>
      </c>
      <c r="CK74" s="31">
        <f t="shared" ref="CK74" si="133">SUM(CK12:CK73)</f>
        <v>49205.5</v>
      </c>
      <c r="CL74" s="31">
        <f t="shared" ref="CL74" si="134">SUM(CL12:CL73)</f>
        <v>12493.3</v>
      </c>
      <c r="CM74" s="31">
        <f t="shared" ref="CM74" si="135">SUM(CM12:CM73)</f>
        <v>12570.448</v>
      </c>
      <c r="CN74" s="31">
        <f t="shared" ref="CN74" si="136">SUM(CN12:CN73)</f>
        <v>10800</v>
      </c>
      <c r="CO74" s="31">
        <f t="shared" ref="CO74" si="137">SUM(CO12:CO73)</f>
        <v>2750</v>
      </c>
      <c r="CP74" s="31">
        <f t="shared" ref="CP74" si="138">SUM(CP12:CP73)</f>
        <v>1789.204</v>
      </c>
      <c r="CQ74" s="31">
        <f t="shared" ref="CQ74" si="139">SUM(CQ12:CQ73)</f>
        <v>1500</v>
      </c>
      <c r="CR74" s="31">
        <f t="shared" ref="CR74" si="140">SUM(CR12:CR73)</f>
        <v>518.90000000000009</v>
      </c>
      <c r="CS74" s="31">
        <f t="shared" ref="CS74" si="141">SUM(CS12:CS73)</f>
        <v>422.9</v>
      </c>
      <c r="CT74" s="31">
        <f t="shared" ref="CT74" si="142">SUM(CT12:CT73)</f>
        <v>20340</v>
      </c>
      <c r="CU74" s="31">
        <f t="shared" ref="CU74" si="143">SUM(CU12:CU73)</f>
        <v>7347.7</v>
      </c>
      <c r="CV74" s="31">
        <f t="shared" ref="CV74" si="144">SUM(CV12:CV73)</f>
        <v>6280</v>
      </c>
      <c r="CW74" s="31">
        <f t="shared" ref="CW74" si="145">SUM(CW12:CW73)</f>
        <v>18960.740000000002</v>
      </c>
      <c r="CX74" s="31">
        <f t="shared" ref="CX74" si="146">SUM(CX12:CX73)</f>
        <v>8724</v>
      </c>
      <c r="CY74" s="31">
        <f t="shared" ref="CY74" si="147">SUM(CY12:CY73)</f>
        <v>17815.202999999998</v>
      </c>
      <c r="CZ74" s="31">
        <f t="shared" ref="CZ74" si="148">SUM(CZ12:CZ73)</f>
        <v>0</v>
      </c>
      <c r="DA74" s="31">
        <f t="shared" ref="DA74" si="149">SUM(DA12:DA73)</f>
        <v>3150568.8600000017</v>
      </c>
      <c r="DB74" s="31">
        <f t="shared" ref="DB74" si="150">SUM(DB12:DB73)</f>
        <v>1006138.3000000002</v>
      </c>
      <c r="DC74" s="31">
        <f t="shared" ref="DC74" si="151">SUM(DC12:DC73)</f>
        <v>963107.67370000004</v>
      </c>
      <c r="DD74" s="31">
        <f t="shared" ref="DD74" si="152">SUM(DD12:DD73)</f>
        <v>0</v>
      </c>
      <c r="DE74" s="31">
        <f t="shared" ref="DE74" si="153">SUM(DE12:DE73)</f>
        <v>0</v>
      </c>
      <c r="DF74" s="31">
        <f t="shared" ref="DF74" si="154">SUM(DF12:DF73)</f>
        <v>0</v>
      </c>
      <c r="DG74" s="31">
        <f t="shared" ref="DG74" si="155">SUM(DG12:DG73)</f>
        <v>0</v>
      </c>
      <c r="DH74" s="31">
        <f t="shared" ref="DH74" si="156">SUM(DH12:DH73)</f>
        <v>0</v>
      </c>
      <c r="DI74" s="31">
        <f t="shared" ref="DI74" si="157">SUM(DI12:DI73)</f>
        <v>-268</v>
      </c>
      <c r="DJ74" s="31">
        <f t="shared" ref="DJ74" si="158">SUM(DJ12:DJ73)</f>
        <v>0</v>
      </c>
      <c r="DK74" s="31">
        <f t="shared" ref="DK74" si="159">SUM(DK12:DK73)</f>
        <v>0</v>
      </c>
      <c r="DL74" s="31">
        <f t="shared" ref="DL74" si="160">SUM(DL12:DL73)</f>
        <v>0</v>
      </c>
      <c r="DM74" s="31">
        <f t="shared" ref="DM74" si="161">SUM(DM12:DM73)</f>
        <v>0</v>
      </c>
      <c r="DN74" s="31">
        <f t="shared" ref="DN74" si="162">SUM(DN12:DN73)</f>
        <v>0</v>
      </c>
      <c r="DO74" s="31">
        <f t="shared" ref="DO74" si="163">SUM(DO12:DO73)</f>
        <v>0</v>
      </c>
      <c r="DP74" s="31">
        <f t="shared" ref="DP74" si="164">SUM(DP12:DP73)</f>
        <v>0</v>
      </c>
      <c r="DQ74" s="31">
        <f t="shared" ref="DQ74" si="165">SUM(DQ12:DQ73)</f>
        <v>0</v>
      </c>
      <c r="DR74" s="31">
        <f t="shared" ref="DR74" si="166">SUM(DR12:DR73)</f>
        <v>0</v>
      </c>
      <c r="DS74" s="31">
        <f t="shared" ref="DS74" si="167">SUM(DS12:DS73)</f>
        <v>0</v>
      </c>
      <c r="DT74" s="31">
        <f t="shared" ref="DT74" si="168">SUM(DT12:DT73)</f>
        <v>0</v>
      </c>
      <c r="DU74" s="31">
        <f t="shared" ref="DU74" si="169">SUM(DU12:DU73)</f>
        <v>0</v>
      </c>
      <c r="DV74" s="31">
        <f t="shared" ref="DV74" si="170">SUM(DV12:DV73)</f>
        <v>0</v>
      </c>
      <c r="DW74" s="31">
        <f t="shared" ref="DW74" si="171">SUM(DW12:DW73)</f>
        <v>0</v>
      </c>
      <c r="DX74" s="31">
        <f t="shared" ref="DX74" si="172">SUM(DX12:DX73)</f>
        <v>0</v>
      </c>
      <c r="DY74" s="31">
        <f t="shared" ref="DY74" si="173">SUM(DY12:DY73)</f>
        <v>-268</v>
      </c>
    </row>
    <row r="75" spans="1:129">
      <c r="A75" s="3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0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0"/>
      <c r="AW75" s="1"/>
      <c r="AX75" s="13"/>
      <c r="AY75" s="1"/>
      <c r="AZ75" s="1"/>
      <c r="BA75" s="62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0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0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0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0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0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0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0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0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0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0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0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0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0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0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0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>
      <c r="A85" s="3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0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0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0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0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0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0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0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>
      <c r="A92" s="3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0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>
      <c r="A93" s="3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0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>
      <c r="A94" s="3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0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>
      <c r="A95" s="3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0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>
      <c r="A96" s="3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0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>
      <c r="A97" s="3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0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>
      <c r="A98" s="3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0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>
      <c r="A99" s="3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0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>
      <c r="A100" s="3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0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>
      <c r="A101" s="3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0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>
      <c r="A102" s="3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0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>
      <c r="A103" s="3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0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>
      <c r="A104" s="3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0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>
      <c r="A105" s="3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0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>
      <c r="A106" s="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0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>
      <c r="A107" s="3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0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>
      <c r="A108" s="3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0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>
      <c r="A109" s="3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0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>
      <c r="A110" s="3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0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>
      <c r="A111" s="3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0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>
      <c r="A112" s="3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0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0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>
      <c r="A114" s="3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0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>
      <c r="A115" s="3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0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>
      <c r="A116" s="3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0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>
      <c r="A117" s="3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0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>
      <c r="A118" s="3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0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>
      <c r="A119" s="3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0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>
      <c r="A120" s="3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0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>
      <c r="A121" s="3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0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>
      <c r="A122" s="3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0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>
      <c r="A123" s="3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0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>
      <c r="A124" s="3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0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>
      <c r="A125" s="3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0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>
      <c r="A126" s="3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0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>
      <c r="A127" s="3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0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>
      <c r="A128" s="3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0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>
      <c r="A129" s="3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0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>
      <c r="A130" s="3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0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>
      <c r="A131" s="3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0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>
      <c r="A132" s="3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0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0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0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>
      <c r="A135" s="3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0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>
      <c r="A136" s="3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0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>
      <c r="A137" s="3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0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>
      <c r="A138" s="3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0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>
      <c r="A139" s="3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0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>
      <c r="A140" s="3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0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0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0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0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0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0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0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0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0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0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0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0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0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0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0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>
      <c r="A155" s="3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0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>
      <c r="A156" s="3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0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>
      <c r="A157" s="3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0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>
      <c r="A158" s="3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0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>
      <c r="A159" s="3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0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>
      <c r="A160" s="3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0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>
      <c r="A161" s="3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0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>
      <c r="A162" s="3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0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>
      <c r="A163" s="3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0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>
      <c r="A164" s="3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0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>
      <c r="A165" s="3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0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>
      <c r="A166" s="3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0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>
      <c r="A167" s="3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0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>
      <c r="A168" s="3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0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>
      <c r="A169" s="3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0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>
      <c r="A170" s="3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0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129">
      <c r="A171" s="3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0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</row>
    <row r="172" spans="1:129">
      <c r="A172" s="3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0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</row>
    <row r="173" spans="1:129">
      <c r="A173" s="3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0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</row>
    <row r="174" spans="1:129">
      <c r="A174" s="3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0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</row>
    <row r="175" spans="1:129">
      <c r="A175" s="3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0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</row>
    <row r="176" spans="1:129">
      <c r="A176" s="3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0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</row>
    <row r="177" spans="1:129">
      <c r="A177" s="3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0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</row>
    <row r="178" spans="1:129">
      <c r="A178" s="3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0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</row>
    <row r="179" spans="1:129">
      <c r="A179" s="3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0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</row>
    <row r="180" spans="1:129">
      <c r="A180" s="3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0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</row>
    <row r="181" spans="1:129">
      <c r="A181" s="3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0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</row>
    <row r="182" spans="1:129">
      <c r="A182" s="3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0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</row>
    <row r="183" spans="1:129">
      <c r="A183" s="3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0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</row>
    <row r="184" spans="1:129">
      <c r="A184" s="3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0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</row>
    <row r="185" spans="1:129">
      <c r="A185" s="3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0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</row>
    <row r="186" spans="1:129">
      <c r="A186" s="3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0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</row>
    <row r="187" spans="1:129">
      <c r="A187" s="3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0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</row>
    <row r="188" spans="1:129">
      <c r="A188" s="3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0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</row>
    <row r="189" spans="1:129">
      <c r="A189" s="3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0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</row>
    <row r="190" spans="1:129">
      <c r="A190" s="3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0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</row>
    <row r="191" spans="1:129">
      <c r="A191" s="3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0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</row>
    <row r="192" spans="1:129">
      <c r="A192" s="3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0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</row>
    <row r="193" spans="1:129">
      <c r="A193" s="3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0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</row>
    <row r="194" spans="1:129">
      <c r="A194" s="3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0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</row>
    <row r="195" spans="1:129">
      <c r="A195" s="3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0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</row>
    <row r="196" spans="1:129">
      <c r="A196" s="3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0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</row>
    <row r="197" spans="1:129">
      <c r="A197" s="3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0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</row>
    <row r="198" spans="1:129">
      <c r="A198" s="3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0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</row>
    <row r="199" spans="1:129">
      <c r="A199" s="3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0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</row>
    <row r="200" spans="1:129">
      <c r="A200" s="3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0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</row>
    <row r="201" spans="1:129">
      <c r="A201" s="3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0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</row>
    <row r="202" spans="1:129">
      <c r="A202" s="3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0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</row>
    <row r="203" spans="1:129">
      <c r="A203" s="3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0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</row>
    <row r="204" spans="1:129">
      <c r="A204" s="3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0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</row>
    <row r="205" spans="1:129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0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</row>
    <row r="206" spans="1:129">
      <c r="A206" s="3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0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</row>
    <row r="207" spans="1:129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0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</row>
    <row r="208" spans="1:129">
      <c r="A208" s="3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0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</row>
    <row r="209" spans="1:129">
      <c r="A209" s="3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0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</row>
    <row r="210" spans="1:129">
      <c r="A210" s="3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0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</row>
    <row r="211" spans="1:129">
      <c r="A211" s="3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0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</row>
    <row r="212" spans="1:129">
      <c r="A212" s="3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0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</row>
    <row r="213" spans="1:129">
      <c r="A213" s="3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0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</row>
    <row r="214" spans="1:129">
      <c r="A214" s="3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0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</row>
    <row r="215" spans="1:129">
      <c r="A215" s="3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0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</row>
    <row r="216" spans="1:129">
      <c r="A216" s="3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0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</row>
    <row r="217" spans="1:129">
      <c r="A217" s="3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0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</row>
    <row r="218" spans="1:129">
      <c r="A218" s="3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0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</row>
    <row r="219" spans="1:129">
      <c r="A219" s="3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0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</row>
    <row r="220" spans="1:129">
      <c r="A220" s="3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0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</row>
    <row r="221" spans="1:129">
      <c r="A221" s="3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0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</row>
    <row r="222" spans="1:129">
      <c r="A222" s="3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0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</row>
    <row r="223" spans="1:129">
      <c r="A223" s="3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0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</row>
    <row r="224" spans="1:129">
      <c r="A224" s="3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0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</row>
    <row r="225" spans="1:129">
      <c r="A225" s="3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0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</row>
    <row r="226" spans="1:129">
      <c r="A226" s="3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0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</row>
    <row r="227" spans="1:129">
      <c r="A227" s="3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0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</row>
    <row r="228" spans="1:129">
      <c r="A228" s="3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0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</row>
    <row r="229" spans="1:129">
      <c r="A229" s="3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0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</row>
    <row r="230" spans="1:129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0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</row>
    <row r="231" spans="1:129">
      <c r="A231" s="3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0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</row>
    <row r="232" spans="1:129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0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</row>
    <row r="233" spans="1:129">
      <c r="A233" s="3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0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</row>
    <row r="234" spans="1:129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0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</row>
    <row r="235" spans="1:129">
      <c r="A235" s="3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0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</row>
    <row r="236" spans="1:129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0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0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</row>
    <row r="237" spans="1:129">
      <c r="A237" s="3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0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0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</row>
    <row r="238" spans="1:129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0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0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</row>
    <row r="239" spans="1:129">
      <c r="A239" s="3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0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0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</row>
    <row r="240" spans="1:129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0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0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</row>
    <row r="241" spans="1:129">
      <c r="A241" s="3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0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0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</row>
    <row r="242" spans="1:129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0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0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</row>
    <row r="243" spans="1:129">
      <c r="A243" s="3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0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0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</row>
    <row r="244" spans="1:129">
      <c r="A244" s="3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0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0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</row>
    <row r="245" spans="1:129">
      <c r="A245" s="3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0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0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</row>
    <row r="246" spans="1:129">
      <c r="A246" s="3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0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0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</row>
    <row r="247" spans="1:129">
      <c r="A247" s="3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0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0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</row>
    <row r="248" spans="1:129">
      <c r="A248" s="3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0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</row>
    <row r="249" spans="1:129">
      <c r="A249" s="3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0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0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</row>
    <row r="250" spans="1:129">
      <c r="A250" s="3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0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0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</row>
    <row r="251" spans="1:129">
      <c r="A251" s="3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0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0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</row>
    <row r="252" spans="1:129">
      <c r="A252" s="3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0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0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</row>
    <row r="253" spans="1:129">
      <c r="A253" s="3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0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0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</row>
    <row r="254" spans="1:129">
      <c r="A254" s="3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0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0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</row>
    <row r="255" spans="1:129">
      <c r="A255" s="3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0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0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</row>
    <row r="256" spans="1:129">
      <c r="A256" s="3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0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0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</row>
    <row r="257" spans="1:129">
      <c r="A257" s="3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0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0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</row>
    <row r="258" spans="1:129">
      <c r="A258" s="3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0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0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</row>
    <row r="259" spans="1:129">
      <c r="A259" s="3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0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0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</row>
    <row r="260" spans="1:129">
      <c r="A260" s="3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0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</row>
    <row r="261" spans="1:129">
      <c r="A261" s="3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0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0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</row>
    <row r="262" spans="1:129">
      <c r="A262" s="3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0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0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</row>
    <row r="263" spans="1:129">
      <c r="A263" s="3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0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0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</row>
    <row r="264" spans="1:129">
      <c r="A264" s="3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0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0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</row>
    <row r="265" spans="1:129">
      <c r="A265" s="3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0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0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</row>
    <row r="266" spans="1:129">
      <c r="A266" s="3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0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0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</row>
    <row r="267" spans="1:129">
      <c r="A267" s="3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0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0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</row>
    <row r="268" spans="1:129">
      <c r="A268" s="3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0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0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</row>
    <row r="269" spans="1:129">
      <c r="A269" s="3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0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0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</row>
    <row r="270" spans="1:129">
      <c r="A270" s="3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0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0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</row>
    <row r="271" spans="1:129">
      <c r="A271" s="3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0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0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</row>
    <row r="272" spans="1:129">
      <c r="A272" s="3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0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0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</row>
    <row r="273" spans="1:129">
      <c r="A273" s="3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0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0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</row>
    <row r="274" spans="1:129">
      <c r="A274" s="3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0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0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</row>
    <row r="275" spans="1:129">
      <c r="A275" s="3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0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0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</row>
    <row r="276" spans="1:129">
      <c r="A276" s="3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0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0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</row>
    <row r="277" spans="1:129">
      <c r="A277" s="3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0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</row>
    <row r="278" spans="1:129">
      <c r="A278" s="3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0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</row>
    <row r="279" spans="1:129">
      <c r="A279" s="3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0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0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</row>
    <row r="280" spans="1:129">
      <c r="A280" s="3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0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0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</row>
    <row r="281" spans="1:129">
      <c r="A281" s="3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0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0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</row>
    <row r="282" spans="1:129">
      <c r="A282" s="3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0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0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</row>
    <row r="283" spans="1:129">
      <c r="A283" s="3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0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</row>
    <row r="284" spans="1:129">
      <c r="A284" s="3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0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0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</row>
    <row r="285" spans="1:129">
      <c r="A285" s="3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0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0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</row>
    <row r="286" spans="1:129">
      <c r="A286" s="3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0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0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</row>
    <row r="287" spans="1:129">
      <c r="A287" s="3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0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0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</row>
    <row r="288" spans="1:129">
      <c r="A288" s="3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0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0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</row>
    <row r="289" spans="1:129">
      <c r="A289" s="3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0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0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</row>
    <row r="290" spans="1:129">
      <c r="A290" s="3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0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0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</row>
    <row r="291" spans="1:129">
      <c r="A291" s="3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0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0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</row>
    <row r="292" spans="1:129">
      <c r="A292" s="3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0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0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</row>
    <row r="293" spans="1:129">
      <c r="A293" s="3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0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0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</row>
    <row r="294" spans="1:129">
      <c r="A294" s="3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0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0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</row>
    <row r="295" spans="1:129">
      <c r="A295" s="3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0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0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</row>
    <row r="296" spans="1:129">
      <c r="A296" s="3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0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0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</row>
    <row r="297" spans="1:129">
      <c r="A297" s="3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0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0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</row>
    <row r="298" spans="1:129">
      <c r="A298" s="3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0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0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</row>
    <row r="299" spans="1:129">
      <c r="A299" s="3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0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0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</row>
    <row r="300" spans="1:129">
      <c r="A300" s="3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0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0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</row>
    <row r="301" spans="1:129">
      <c r="A301" s="3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0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0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</row>
    <row r="302" spans="1:129">
      <c r="A302" s="3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0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0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</row>
    <row r="303" spans="1:129">
      <c r="A303" s="3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0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0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</row>
    <row r="304" spans="1:129">
      <c r="A304" s="3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0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0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</row>
    <row r="305" spans="1:129">
      <c r="A305" s="3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0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0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</row>
    <row r="306" spans="1:129">
      <c r="A306" s="3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0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0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</row>
    <row r="307" spans="1:129">
      <c r="A307" s="3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0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0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</row>
    <row r="308" spans="1:129">
      <c r="A308" s="3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0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0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</row>
    <row r="309" spans="1:129">
      <c r="A309" s="3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0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0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</row>
    <row r="310" spans="1:129">
      <c r="A310" s="3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0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0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</row>
    <row r="311" spans="1:129">
      <c r="A311" s="3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0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0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</row>
    <row r="312" spans="1:129">
      <c r="A312" s="3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0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0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</row>
    <row r="313" spans="1:129">
      <c r="A313" s="3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0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0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</row>
    <row r="314" spans="1:129">
      <c r="A314" s="3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0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0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</row>
    <row r="315" spans="1:129">
      <c r="A315" s="3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0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0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</row>
    <row r="316" spans="1:129">
      <c r="A316" s="3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0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0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</row>
    <row r="317" spans="1:129">
      <c r="A317" s="3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0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0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</row>
    <row r="318" spans="1:129">
      <c r="A318" s="3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0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0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</row>
    <row r="319" spans="1:129">
      <c r="A319" s="3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0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0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</row>
    <row r="320" spans="1:129">
      <c r="A320" s="3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0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0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</row>
    <row r="321" spans="1:129">
      <c r="A321" s="3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0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0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</row>
    <row r="322" spans="1:129">
      <c r="A322" s="3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0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0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</row>
    <row r="323" spans="1:129">
      <c r="A323" s="3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0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0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</row>
    <row r="324" spans="1:129">
      <c r="A324" s="3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0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0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</row>
    <row r="325" spans="1:129">
      <c r="A325" s="3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0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0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</row>
    <row r="326" spans="1:129">
      <c r="A326" s="3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0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0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</row>
    <row r="327" spans="1:129">
      <c r="A327" s="3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0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0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</row>
    <row r="328" spans="1:129">
      <c r="A328" s="3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0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0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</row>
    <row r="329" spans="1:129">
      <c r="A329" s="3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0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0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</row>
    <row r="330" spans="1:129">
      <c r="A330" s="3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0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0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</row>
    <row r="331" spans="1:129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0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0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</row>
    <row r="332" spans="1:129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0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0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</row>
    <row r="333" spans="1:129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0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0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</row>
    <row r="334" spans="1:129">
      <c r="A334" s="3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0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0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</row>
    <row r="335" spans="1:129">
      <c r="A335" s="3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0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0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</row>
    <row r="336" spans="1:129">
      <c r="A336" s="3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0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0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</row>
    <row r="337" spans="1:129">
      <c r="A337" s="3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0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0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</row>
    <row r="338" spans="1:129">
      <c r="A338" s="3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0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0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</row>
    <row r="339" spans="1:129">
      <c r="A339" s="3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0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0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</row>
    <row r="340" spans="1:129">
      <c r="A340" s="3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0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0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</row>
    <row r="341" spans="1:129">
      <c r="A341" s="3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0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0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</row>
    <row r="342" spans="1:129">
      <c r="A342" s="3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0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0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</row>
    <row r="343" spans="1:129">
      <c r="A343" s="3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0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0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</row>
    <row r="344" spans="1:129">
      <c r="A344" s="3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0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0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</row>
    <row r="345" spans="1:129">
      <c r="A345" s="3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0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0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</row>
    <row r="346" spans="1:129">
      <c r="A346" s="3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0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0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</row>
    <row r="347" spans="1:129">
      <c r="A347" s="3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0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0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</row>
    <row r="348" spans="1:129">
      <c r="A348" s="3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0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0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</row>
    <row r="349" spans="1:129">
      <c r="A349" s="3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0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0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</row>
    <row r="350" spans="1:129">
      <c r="A350" s="3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0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0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</row>
    <row r="351" spans="1:129">
      <c r="A351" s="3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0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0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</row>
    <row r="352" spans="1:129">
      <c r="A352" s="3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0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0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</row>
    <row r="353" spans="1:129">
      <c r="A353" s="3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0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0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</row>
    <row r="354" spans="1:129">
      <c r="A354" s="3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0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0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</row>
    <row r="355" spans="1:129">
      <c r="A355" s="3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0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0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</row>
    <row r="356" spans="1:129">
      <c r="A356" s="3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0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0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</row>
    <row r="357" spans="1:129">
      <c r="A357" s="3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0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0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</row>
    <row r="358" spans="1:129">
      <c r="A358" s="3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0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0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</row>
    <row r="359" spans="1:129">
      <c r="A359" s="3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0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0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</row>
    <row r="360" spans="1:129">
      <c r="A360" s="3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0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0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</row>
    <row r="361" spans="1:129">
      <c r="A361" s="3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0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0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</row>
    <row r="362" spans="1:129">
      <c r="A362" s="3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0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0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</row>
    <row r="363" spans="1:129">
      <c r="A363" s="3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0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0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</row>
    <row r="364" spans="1:129">
      <c r="A364" s="3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0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0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</row>
    <row r="365" spans="1:129">
      <c r="A365" s="3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0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0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</row>
    <row r="366" spans="1:129">
      <c r="A366" s="3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0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0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</row>
    <row r="367" spans="1:129">
      <c r="A367" s="3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0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0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</row>
    <row r="368" spans="1:129">
      <c r="A368" s="3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0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0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</row>
    <row r="369" spans="1:129">
      <c r="A369" s="3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0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0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</row>
    <row r="370" spans="1:129">
      <c r="A370" s="3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0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0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</row>
    <row r="371" spans="1:129">
      <c r="A371" s="3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0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0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</row>
    <row r="372" spans="1:129">
      <c r="A372" s="3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0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0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</row>
    <row r="373" spans="1:129">
      <c r="A373" s="3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0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0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</row>
    <row r="374" spans="1:129">
      <c r="A374" s="3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0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0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</row>
    <row r="375" spans="1:129">
      <c r="A375" s="3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0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0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</row>
    <row r="376" spans="1:129">
      <c r="A376" s="3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0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0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</row>
    <row r="377" spans="1:129">
      <c r="A377" s="3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0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0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</row>
    <row r="378" spans="1:129">
      <c r="A378" s="3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0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0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</row>
    <row r="379" spans="1:129">
      <c r="A379" s="3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0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0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</row>
    <row r="380" spans="1:129">
      <c r="A380" s="3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0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0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</row>
    <row r="381" spans="1:129">
      <c r="A381" s="3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0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0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</row>
    <row r="382" spans="1:129">
      <c r="A382" s="3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0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</row>
    <row r="383" spans="1:129">
      <c r="A383" s="3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0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0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</row>
    <row r="384" spans="1:129">
      <c r="A384" s="3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0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0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</row>
    <row r="385" spans="1:129">
      <c r="A385" s="3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0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0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</row>
    <row r="386" spans="1:129">
      <c r="A386" s="3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0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0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</row>
    <row r="387" spans="1:129">
      <c r="A387" s="3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0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0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</row>
    <row r="388" spans="1:129">
      <c r="A388" s="3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0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0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</row>
    <row r="389" spans="1:129">
      <c r="A389" s="3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0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0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</row>
    <row r="390" spans="1:129">
      <c r="A390" s="3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0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0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</row>
    <row r="391" spans="1:129">
      <c r="A391" s="3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0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0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</row>
    <row r="392" spans="1:129">
      <c r="A392" s="3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0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0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</row>
    <row r="393" spans="1:129">
      <c r="A393" s="3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0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0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</row>
    <row r="394" spans="1:129">
      <c r="A394" s="3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0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0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</row>
    <row r="395" spans="1:129">
      <c r="A395" s="3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0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0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</row>
    <row r="396" spans="1:129">
      <c r="A396" s="3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0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0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</row>
    <row r="397" spans="1:129">
      <c r="A397" s="3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0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0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</row>
    <row r="398" spans="1:129">
      <c r="A398" s="3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0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0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</row>
    <row r="399" spans="1:129">
      <c r="A399" s="3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0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0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</row>
    <row r="400" spans="1:129">
      <c r="A400" s="3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0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0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</row>
    <row r="401" spans="1:129">
      <c r="A401" s="3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0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0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</row>
    <row r="402" spans="1:129">
      <c r="A402" s="3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0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0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</row>
    <row r="403" spans="1:129">
      <c r="A403" s="3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0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0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</row>
    <row r="404" spans="1:129">
      <c r="A404" s="3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0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0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</row>
    <row r="405" spans="1:129">
      <c r="A405" s="3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0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0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</row>
    <row r="406" spans="1:129">
      <c r="A406" s="3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0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0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</row>
    <row r="407" spans="1:129">
      <c r="A407" s="3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0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0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</row>
    <row r="408" spans="1:129">
      <c r="A408" s="3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0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0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</row>
    <row r="409" spans="1:129">
      <c r="A409" s="3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0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0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</row>
    <row r="410" spans="1:129">
      <c r="A410" s="3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0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0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</row>
    <row r="411" spans="1:129">
      <c r="A411" s="3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0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0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</row>
    <row r="412" spans="1:129">
      <c r="A412" s="3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0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0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</row>
    <row r="413" spans="1:129">
      <c r="A413" s="3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0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0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</row>
    <row r="414" spans="1:129">
      <c r="A414" s="3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0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0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</row>
    <row r="415" spans="1:129">
      <c r="A415" s="3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0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0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</row>
    <row r="416" spans="1:129">
      <c r="A416" s="3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0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0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</row>
    <row r="417" spans="1:129">
      <c r="A417" s="3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0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0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</row>
    <row r="418" spans="1:129">
      <c r="A418" s="3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0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0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</row>
    <row r="419" spans="1:129">
      <c r="A419" s="3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0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0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</row>
    <row r="420" spans="1:129">
      <c r="A420" s="3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0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0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</row>
    <row r="421" spans="1:129">
      <c r="A421" s="3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0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0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</row>
    <row r="422" spans="1:129">
      <c r="A422" s="3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0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0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</row>
    <row r="423" spans="1:129">
      <c r="A423" s="3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0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0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</row>
    <row r="424" spans="1:129">
      <c r="A424" s="3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0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0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</row>
    <row r="425" spans="1:129">
      <c r="A425" s="3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0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0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</row>
    <row r="426" spans="1:129">
      <c r="A426" s="3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0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0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</row>
    <row r="427" spans="1:129">
      <c r="A427" s="3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0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0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</row>
    <row r="428" spans="1:129">
      <c r="A428" s="3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0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0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</row>
    <row r="429" spans="1:129">
      <c r="A429" s="3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0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0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</row>
    <row r="430" spans="1:129">
      <c r="A430" s="3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0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0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</row>
    <row r="431" spans="1:129">
      <c r="A431" s="3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0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0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</row>
    <row r="432" spans="1:129">
      <c r="A432" s="3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0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0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</row>
    <row r="433" spans="1:129">
      <c r="A433" s="3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0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0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</row>
    <row r="434" spans="1:129">
      <c r="A434" s="3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0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0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</row>
    <row r="435" spans="1:129">
      <c r="A435" s="3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0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0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</row>
    <row r="436" spans="1:129">
      <c r="A436" s="3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0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0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</row>
    <row r="437" spans="1:129">
      <c r="A437" s="3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0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0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</row>
    <row r="438" spans="1:129">
      <c r="A438" s="3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0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0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</row>
    <row r="439" spans="1:129">
      <c r="A439" s="3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0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0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</row>
    <row r="440" spans="1:129">
      <c r="A440" s="3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0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0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</row>
    <row r="441" spans="1:129">
      <c r="A441" s="3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0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0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</row>
    <row r="442" spans="1:129">
      <c r="A442" s="3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0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0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</row>
    <row r="443" spans="1:129">
      <c r="A443" s="3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0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0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</row>
    <row r="444" spans="1:129">
      <c r="A444" s="3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0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0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</row>
    <row r="445" spans="1:129">
      <c r="A445" s="3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0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0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</row>
    <row r="446" spans="1:129">
      <c r="A446" s="3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0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0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</row>
    <row r="447" spans="1:129">
      <c r="A447" s="3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0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0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</row>
    <row r="448" spans="1:129">
      <c r="A448" s="3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0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0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</row>
    <row r="449" spans="1:129">
      <c r="A449" s="3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0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0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</row>
    <row r="450" spans="1:129">
      <c r="A450" s="3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0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0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</row>
    <row r="451" spans="1:129">
      <c r="A451" s="3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0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0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</row>
    <row r="452" spans="1:129">
      <c r="A452" s="3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0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0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</row>
    <row r="453" spans="1:129">
      <c r="A453" s="3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0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</row>
    <row r="454" spans="1:129">
      <c r="A454" s="3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0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0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</row>
    <row r="455" spans="1:129">
      <c r="A455" s="3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0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0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</row>
    <row r="456" spans="1:129">
      <c r="A456" s="3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0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0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</row>
    <row r="457" spans="1:129">
      <c r="A457" s="3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0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0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</row>
    <row r="458" spans="1:129">
      <c r="A458" s="3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0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0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</row>
    <row r="459" spans="1:129">
      <c r="A459" s="3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0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0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</row>
    <row r="460" spans="1:129">
      <c r="A460" s="3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0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0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</row>
    <row r="461" spans="1:129">
      <c r="A461" s="3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0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0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</row>
    <row r="462" spans="1:129">
      <c r="A462" s="3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0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0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</row>
    <row r="463" spans="1:129">
      <c r="A463" s="3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0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0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</row>
    <row r="464" spans="1:129">
      <c r="A464" s="3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0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0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</row>
    <row r="465" spans="1:129">
      <c r="A465" s="3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0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0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</row>
    <row r="466" spans="1:129">
      <c r="A466" s="3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0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0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</row>
    <row r="467" spans="1:129">
      <c r="A467" s="3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0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0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</row>
    <row r="468" spans="1:129">
      <c r="A468" s="3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0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0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</row>
    <row r="469" spans="1:129">
      <c r="A469" s="3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0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0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</row>
    <row r="470" spans="1:129">
      <c r="A470" s="3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0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0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</row>
    <row r="471" spans="1:129">
      <c r="A471" s="3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0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0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</row>
    <row r="472" spans="1:129">
      <c r="A472" s="3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0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0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</row>
    <row r="473" spans="1:129">
      <c r="A473" s="3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0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0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</row>
    <row r="474" spans="1:129">
      <c r="A474" s="3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0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0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</row>
    <row r="475" spans="1:129">
      <c r="A475" s="3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0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0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</row>
    <row r="476" spans="1:129">
      <c r="A476" s="3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0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0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</row>
    <row r="477" spans="1:129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0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0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</row>
    <row r="478" spans="1:129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0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0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</row>
    <row r="479" spans="1:129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0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0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</row>
    <row r="480" spans="1:129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0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0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</row>
    <row r="481" spans="1:129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0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0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</row>
    <row r="482" spans="1:129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0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0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</row>
    <row r="483" spans="1:129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0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0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</row>
    <row r="484" spans="1:129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0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0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</row>
    <row r="485" spans="1:129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0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0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</row>
    <row r="486" spans="1:129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0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0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</row>
    <row r="487" spans="1:129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0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0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</row>
    <row r="488" spans="1:129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0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0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</row>
    <row r="489" spans="1:129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0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0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</row>
    <row r="490" spans="1:129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0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0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</row>
    <row r="491" spans="1:129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0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0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</row>
    <row r="492" spans="1:129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0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0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</row>
    <row r="493" spans="1:129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0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0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</row>
    <row r="494" spans="1:129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0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0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</row>
    <row r="495" spans="1:129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0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0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</row>
    <row r="496" spans="1:129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0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0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</row>
    <row r="497" spans="1:129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0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0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</row>
    <row r="498" spans="1:129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0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0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</row>
    <row r="499" spans="1:129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0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0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</row>
    <row r="500" spans="1:129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0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0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</row>
    <row r="501" spans="1:129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0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0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</row>
    <row r="502" spans="1:129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0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0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</row>
    <row r="503" spans="1:129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0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0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</row>
    <row r="504" spans="1:129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0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0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</row>
    <row r="505" spans="1:129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0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0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</row>
    <row r="506" spans="1:129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0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0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</row>
    <row r="507" spans="1:129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0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0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</row>
    <row r="508" spans="1:129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0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0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</row>
    <row r="509" spans="1:129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0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0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</row>
    <row r="510" spans="1:129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0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</row>
    <row r="511" spans="1:129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0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0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</row>
    <row r="512" spans="1:129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0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0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</row>
    <row r="513" spans="1:129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0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0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</row>
    <row r="514" spans="1:129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0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0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</row>
    <row r="515" spans="1:129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0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0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</row>
    <row r="516" spans="1:129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0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0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</row>
    <row r="517" spans="1:129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0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0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</row>
    <row r="518" spans="1:129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0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0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</row>
    <row r="519" spans="1:129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0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0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</row>
    <row r="520" spans="1:129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0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0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</row>
    <row r="521" spans="1:129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0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0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</row>
    <row r="522" spans="1:129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0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0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</row>
    <row r="523" spans="1:129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0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0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</row>
    <row r="524" spans="1:129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0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0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</row>
    <row r="525" spans="1:129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0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0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</row>
    <row r="526" spans="1:129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0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0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</row>
    <row r="527" spans="1:129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0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0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</row>
    <row r="528" spans="1:129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0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0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</row>
    <row r="529" spans="1:129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0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0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</row>
    <row r="530" spans="1:129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0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0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</row>
    <row r="531" spans="1:129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0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0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</row>
    <row r="532" spans="1:129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0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0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</row>
    <row r="533" spans="1:129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0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</row>
    <row r="534" spans="1:129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0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0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</row>
    <row r="535" spans="1:129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0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0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</row>
    <row r="536" spans="1:129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0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0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</row>
    <row r="537" spans="1:129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0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0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</row>
    <row r="538" spans="1:129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0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0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</row>
    <row r="539" spans="1:129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0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0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</row>
    <row r="540" spans="1:129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0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0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</row>
    <row r="541" spans="1:129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0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0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</row>
    <row r="542" spans="1:129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0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0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</row>
    <row r="543" spans="1:129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0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0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</row>
    <row r="544" spans="1:129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0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0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</row>
    <row r="545" spans="1:129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0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0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</row>
    <row r="546" spans="1:129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0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0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</row>
    <row r="547" spans="1:129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0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0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</row>
    <row r="548" spans="1:129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0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0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</row>
    <row r="549" spans="1:129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0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0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</row>
    <row r="550" spans="1:129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0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0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</row>
    <row r="551" spans="1:129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0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0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</row>
    <row r="552" spans="1:129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0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0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</row>
    <row r="553" spans="1:129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0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0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</row>
    <row r="554" spans="1:129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0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0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</row>
    <row r="555" spans="1:129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0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0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</row>
    <row r="556" spans="1:129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0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0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</row>
    <row r="557" spans="1:129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0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0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</row>
    <row r="558" spans="1:129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W558" s="1"/>
      <c r="X558" s="10"/>
      <c r="Y558" s="1"/>
      <c r="AA558" s="1"/>
      <c r="AB558" s="1"/>
      <c r="AC558" s="1"/>
      <c r="AE558" s="1"/>
      <c r="AF558" s="1"/>
      <c r="AG558" s="1"/>
      <c r="AI558" s="1"/>
      <c r="AJ558" s="1"/>
      <c r="AK558" s="1"/>
      <c r="AM558" s="1"/>
      <c r="AN558" s="1"/>
      <c r="AO558" s="1"/>
      <c r="AP558" s="1"/>
      <c r="AQ558" s="1"/>
      <c r="AR558" s="1"/>
      <c r="AS558" s="1"/>
      <c r="AT558" s="1"/>
      <c r="AU558" s="1"/>
      <c r="AW558" s="1"/>
      <c r="AX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N558" s="1"/>
      <c r="BO558" s="1"/>
      <c r="BP558" s="1"/>
      <c r="BQ558" s="1"/>
      <c r="BR558" s="1"/>
      <c r="BT558" s="1"/>
      <c r="BU558" s="1"/>
      <c r="BW558" s="1"/>
      <c r="BX558" s="1"/>
      <c r="BY558" s="1"/>
      <c r="BZ558" s="1"/>
      <c r="CA558" s="1"/>
      <c r="CC558" s="1"/>
      <c r="CD558" s="1"/>
      <c r="CE558" s="1"/>
      <c r="CF558" s="1"/>
      <c r="CG558" s="1"/>
      <c r="CI558" s="1"/>
      <c r="CJ558" s="1"/>
      <c r="CK558" s="1"/>
      <c r="CL558" s="1"/>
      <c r="CM558" s="1"/>
      <c r="CO558" s="1"/>
      <c r="CP558" s="1"/>
      <c r="CR558" s="1"/>
      <c r="CS558" s="1"/>
      <c r="CT558" s="1"/>
      <c r="CU558" s="1"/>
      <c r="CV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T558" s="1"/>
      <c r="DU558" s="1"/>
      <c r="DV558" s="1"/>
      <c r="DW558" s="1"/>
      <c r="DX558" s="1"/>
      <c r="DY558" s="1"/>
    </row>
    <row r="559" spans="1:129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W559" s="1"/>
      <c r="X559" s="10"/>
      <c r="Y559" s="1"/>
      <c r="AA559" s="1"/>
      <c r="AB559" s="1"/>
      <c r="AC559" s="1"/>
      <c r="AE559" s="1"/>
      <c r="AF559" s="1"/>
      <c r="AG559" s="1"/>
      <c r="AI559" s="1"/>
      <c r="AJ559" s="1"/>
      <c r="AK559" s="1"/>
      <c r="AM559" s="1"/>
      <c r="AN559" s="1"/>
      <c r="AO559" s="1"/>
      <c r="AP559" s="1"/>
      <c r="AQ559" s="1"/>
      <c r="AR559" s="1"/>
      <c r="AS559" s="1"/>
      <c r="AT559" s="1"/>
      <c r="AU559" s="1"/>
      <c r="AW559" s="1"/>
      <c r="AX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N559" s="1"/>
      <c r="BO559" s="1"/>
      <c r="BP559" s="1"/>
      <c r="BQ559" s="1"/>
      <c r="BR559" s="1"/>
      <c r="BT559" s="1"/>
      <c r="BU559" s="1"/>
      <c r="BW559" s="1"/>
      <c r="BX559" s="1"/>
      <c r="BY559" s="1"/>
      <c r="BZ559" s="1"/>
      <c r="CA559" s="1"/>
      <c r="CC559" s="1"/>
      <c r="CD559" s="1"/>
      <c r="CE559" s="1"/>
      <c r="CF559" s="1"/>
      <c r="CG559" s="1"/>
      <c r="CI559" s="1"/>
      <c r="CJ559" s="1"/>
      <c r="CK559" s="1"/>
      <c r="CL559" s="1"/>
      <c r="CM559" s="1"/>
      <c r="CO559" s="1"/>
      <c r="CP559" s="1"/>
      <c r="CR559" s="1"/>
      <c r="CS559" s="1"/>
      <c r="CT559" s="1"/>
      <c r="CU559" s="1"/>
      <c r="CV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T559" s="1"/>
      <c r="DU559" s="1"/>
      <c r="DV559" s="1"/>
      <c r="DW559" s="1"/>
      <c r="DX559" s="1"/>
      <c r="DY559" s="1"/>
    </row>
    <row r="560" spans="1:129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W560" s="1"/>
      <c r="X560" s="10"/>
      <c r="Y560" s="1"/>
      <c r="AA560" s="1"/>
      <c r="AB560" s="1"/>
      <c r="AC560" s="1"/>
      <c r="AE560" s="1"/>
      <c r="AF560" s="1"/>
      <c r="AG560" s="1"/>
      <c r="AI560" s="1"/>
      <c r="AJ560" s="1"/>
      <c r="AK560" s="1"/>
      <c r="AM560" s="1"/>
      <c r="AN560" s="1"/>
      <c r="AO560" s="1"/>
      <c r="AP560" s="1"/>
      <c r="AQ560" s="1"/>
      <c r="AR560" s="1"/>
      <c r="AS560" s="1"/>
      <c r="AT560" s="1"/>
      <c r="AU560" s="1"/>
      <c r="AW560" s="1"/>
      <c r="AX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N560" s="1"/>
      <c r="BO560" s="1"/>
      <c r="BP560" s="1"/>
      <c r="BQ560" s="1"/>
      <c r="BR560" s="1"/>
      <c r="BT560" s="1"/>
      <c r="BU560" s="1"/>
      <c r="BW560" s="1"/>
      <c r="BX560" s="1"/>
      <c r="BY560" s="1"/>
      <c r="BZ560" s="1"/>
      <c r="CA560" s="1"/>
      <c r="CC560" s="1"/>
      <c r="CD560" s="1"/>
      <c r="CE560" s="1"/>
      <c r="CF560" s="1"/>
      <c r="CG560" s="1"/>
      <c r="CI560" s="1"/>
      <c r="CJ560" s="1"/>
      <c r="CK560" s="1"/>
      <c r="CL560" s="1"/>
      <c r="CM560" s="1"/>
      <c r="CO560" s="1"/>
      <c r="CP560" s="1"/>
      <c r="CR560" s="1"/>
      <c r="CS560" s="1"/>
      <c r="CT560" s="1"/>
      <c r="CU560" s="1"/>
      <c r="CV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T560" s="1"/>
      <c r="DU560" s="1"/>
      <c r="DV560" s="1"/>
      <c r="DW560" s="1"/>
      <c r="DX560" s="1"/>
      <c r="DY560" s="1"/>
    </row>
    <row r="561" spans="1:129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W561" s="1"/>
      <c r="X561" s="10"/>
      <c r="Y561" s="1"/>
      <c r="AA561" s="1"/>
      <c r="AB561" s="1"/>
      <c r="AC561" s="1"/>
      <c r="AE561" s="1"/>
      <c r="AF561" s="1"/>
      <c r="AG561" s="1"/>
      <c r="AI561" s="1"/>
      <c r="AJ561" s="1"/>
      <c r="AK561" s="1"/>
      <c r="AM561" s="1"/>
      <c r="AN561" s="1"/>
      <c r="AO561" s="1"/>
      <c r="AP561" s="1"/>
      <c r="AQ561" s="1"/>
      <c r="AR561" s="1"/>
      <c r="AS561" s="1"/>
      <c r="AT561" s="1"/>
      <c r="AU561" s="1"/>
      <c r="AW561" s="1"/>
      <c r="AX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N561" s="1"/>
      <c r="BO561" s="1"/>
      <c r="BP561" s="1"/>
      <c r="BQ561" s="1"/>
      <c r="BR561" s="1"/>
      <c r="BT561" s="1"/>
      <c r="BU561" s="1"/>
      <c r="BW561" s="1"/>
      <c r="BX561" s="1"/>
      <c r="BY561" s="1"/>
      <c r="BZ561" s="1"/>
      <c r="CA561" s="1"/>
      <c r="CC561" s="1"/>
      <c r="CD561" s="1"/>
      <c r="CE561" s="1"/>
      <c r="CF561" s="1"/>
      <c r="CG561" s="1"/>
      <c r="CI561" s="1"/>
      <c r="CJ561" s="1"/>
      <c r="CK561" s="1"/>
      <c r="CL561" s="1"/>
      <c r="CM561" s="1"/>
      <c r="CO561" s="1"/>
      <c r="CP561" s="1"/>
      <c r="CR561" s="1"/>
      <c r="CS561" s="1"/>
      <c r="CT561" s="1"/>
      <c r="CU561" s="1"/>
      <c r="CV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T561" s="1"/>
      <c r="DU561" s="1"/>
      <c r="DV561" s="1"/>
      <c r="DW561" s="1"/>
      <c r="DX561" s="1"/>
      <c r="DY561" s="1"/>
    </row>
    <row r="562" spans="1:129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W562" s="1"/>
      <c r="X562" s="10"/>
      <c r="Y562" s="1"/>
      <c r="AA562" s="1"/>
      <c r="AB562" s="1"/>
      <c r="AC562" s="1"/>
      <c r="AE562" s="1"/>
      <c r="AF562" s="1"/>
      <c r="AG562" s="1"/>
      <c r="AI562" s="1"/>
      <c r="AJ562" s="1"/>
      <c r="AK562" s="1"/>
      <c r="AM562" s="1"/>
      <c r="AN562" s="1"/>
      <c r="AO562" s="1"/>
      <c r="AP562" s="1"/>
      <c r="AQ562" s="1"/>
      <c r="AR562" s="1"/>
      <c r="AS562" s="1"/>
      <c r="AT562" s="1"/>
      <c r="AU562" s="1"/>
      <c r="AW562" s="1"/>
      <c r="AX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N562" s="1"/>
      <c r="BO562" s="1"/>
      <c r="BP562" s="1"/>
      <c r="BQ562" s="1"/>
      <c r="BR562" s="1"/>
      <c r="BT562" s="1"/>
      <c r="BU562" s="1"/>
      <c r="BW562" s="1"/>
      <c r="BX562" s="1"/>
      <c r="BY562" s="1"/>
      <c r="BZ562" s="1"/>
      <c r="CA562" s="1"/>
      <c r="CC562" s="1"/>
      <c r="CD562" s="1"/>
      <c r="CE562" s="1"/>
      <c r="CF562" s="1"/>
      <c r="CG562" s="1"/>
      <c r="CI562" s="1"/>
      <c r="CJ562" s="1"/>
      <c r="CK562" s="1"/>
      <c r="CL562" s="1"/>
      <c r="CM562" s="1"/>
      <c r="CO562" s="1"/>
      <c r="CP562" s="1"/>
      <c r="CR562" s="1"/>
      <c r="CS562" s="1"/>
      <c r="CT562" s="1"/>
      <c r="CU562" s="1"/>
      <c r="CV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T562" s="1"/>
      <c r="DU562" s="1"/>
      <c r="DV562" s="1"/>
      <c r="DW562" s="1"/>
      <c r="DX562" s="1"/>
      <c r="DY562" s="1"/>
    </row>
    <row r="563" spans="1:129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W563" s="1"/>
      <c r="X563" s="10"/>
      <c r="Y563" s="1"/>
      <c r="AA563" s="1"/>
      <c r="AB563" s="1"/>
      <c r="AC563" s="1"/>
      <c r="AE563" s="1"/>
      <c r="AF563" s="1"/>
      <c r="AG563" s="1"/>
      <c r="AI563" s="1"/>
      <c r="AJ563" s="1"/>
      <c r="AK563" s="1"/>
      <c r="AM563" s="1"/>
      <c r="AN563" s="1"/>
      <c r="AO563" s="1"/>
      <c r="AP563" s="1"/>
      <c r="AQ563" s="1"/>
      <c r="AR563" s="1"/>
      <c r="AS563" s="1"/>
      <c r="AT563" s="1"/>
      <c r="AU563" s="1"/>
      <c r="AW563" s="1"/>
      <c r="AX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N563" s="1"/>
      <c r="BO563" s="1"/>
      <c r="BP563" s="1"/>
      <c r="BQ563" s="1"/>
      <c r="BR563" s="1"/>
      <c r="BT563" s="1"/>
      <c r="BU563" s="1"/>
      <c r="BW563" s="1"/>
      <c r="BX563" s="1"/>
      <c r="BY563" s="1"/>
      <c r="BZ563" s="1"/>
      <c r="CA563" s="1"/>
      <c r="CC563" s="1"/>
      <c r="CD563" s="1"/>
      <c r="CE563" s="1"/>
      <c r="CF563" s="1"/>
      <c r="CG563" s="1"/>
      <c r="CI563" s="1"/>
      <c r="CJ563" s="1"/>
      <c r="CK563" s="1"/>
      <c r="CL563" s="1"/>
      <c r="CM563" s="1"/>
      <c r="CO563" s="1"/>
      <c r="CP563" s="1"/>
      <c r="CR563" s="1"/>
      <c r="CS563" s="1"/>
      <c r="CT563" s="1"/>
      <c r="CU563" s="1"/>
      <c r="CV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T563" s="1"/>
      <c r="DU563" s="1"/>
      <c r="DV563" s="1"/>
      <c r="DW563" s="1"/>
      <c r="DX563" s="1"/>
      <c r="DY563" s="1"/>
    </row>
    <row r="564" spans="1:129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W564" s="1"/>
      <c r="X564" s="10"/>
      <c r="Y564" s="1"/>
      <c r="AA564" s="1"/>
      <c r="AB564" s="1"/>
      <c r="AC564" s="1"/>
      <c r="AE564" s="1"/>
      <c r="AF564" s="1"/>
      <c r="AG564" s="1"/>
      <c r="AI564" s="1"/>
      <c r="AJ564" s="1"/>
      <c r="AK564" s="1"/>
      <c r="AM564" s="1"/>
      <c r="AN564" s="1"/>
      <c r="AO564" s="1"/>
      <c r="AP564" s="1"/>
      <c r="AQ564" s="1"/>
      <c r="AR564" s="1"/>
      <c r="AS564" s="1"/>
      <c r="AT564" s="1"/>
      <c r="AU564" s="1"/>
      <c r="AW564" s="1"/>
      <c r="AX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N564" s="1"/>
      <c r="BO564" s="1"/>
      <c r="BP564" s="1"/>
      <c r="BQ564" s="1"/>
      <c r="BR564" s="1"/>
      <c r="BT564" s="1"/>
      <c r="BU564" s="1"/>
      <c r="BW564" s="1"/>
      <c r="BX564" s="1"/>
      <c r="BY564" s="1"/>
      <c r="BZ564" s="1"/>
      <c r="CA564" s="1"/>
      <c r="CC564" s="1"/>
      <c r="CD564" s="1"/>
      <c r="CE564" s="1"/>
      <c r="CF564" s="1"/>
      <c r="CG564" s="1"/>
      <c r="CI564" s="1"/>
      <c r="CJ564" s="1"/>
      <c r="CK564" s="1"/>
      <c r="CL564" s="1"/>
      <c r="CM564" s="1"/>
      <c r="CO564" s="1"/>
      <c r="CP564" s="1"/>
      <c r="CR564" s="1"/>
      <c r="CS564" s="1"/>
      <c r="CT564" s="1"/>
      <c r="CU564" s="1"/>
      <c r="CV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T564" s="1"/>
      <c r="DU564" s="1"/>
      <c r="DV564" s="1"/>
      <c r="DW564" s="1"/>
      <c r="DX564" s="1"/>
      <c r="DY564" s="1"/>
    </row>
    <row r="565" spans="1:129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W565" s="1"/>
      <c r="X565" s="10"/>
      <c r="Y565" s="1"/>
      <c r="AA565" s="1"/>
      <c r="AB565" s="1"/>
      <c r="AC565" s="1"/>
      <c r="AE565" s="1"/>
      <c r="AF565" s="1"/>
      <c r="AG565" s="1"/>
      <c r="AI565" s="1"/>
      <c r="AJ565" s="1"/>
      <c r="AK565" s="1"/>
      <c r="AM565" s="1"/>
      <c r="AN565" s="1"/>
      <c r="AO565" s="1"/>
      <c r="AP565" s="1"/>
      <c r="AQ565" s="1"/>
      <c r="AR565" s="1"/>
      <c r="AS565" s="1"/>
      <c r="AT565" s="1"/>
      <c r="AU565" s="1"/>
      <c r="AW565" s="1"/>
      <c r="AX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N565" s="1"/>
      <c r="BO565" s="1"/>
      <c r="BP565" s="1"/>
      <c r="BQ565" s="1"/>
      <c r="BR565" s="1"/>
      <c r="BT565" s="1"/>
      <c r="BU565" s="1"/>
      <c r="BW565" s="1"/>
      <c r="BX565" s="1"/>
      <c r="BY565" s="1"/>
      <c r="BZ565" s="1"/>
      <c r="CA565" s="1"/>
      <c r="CC565" s="1"/>
      <c r="CD565" s="1"/>
      <c r="CE565" s="1"/>
      <c r="CF565" s="1"/>
      <c r="CG565" s="1"/>
      <c r="CI565" s="1"/>
      <c r="CJ565" s="1"/>
      <c r="CK565" s="1"/>
      <c r="CL565" s="1"/>
      <c r="CM565" s="1"/>
      <c r="CO565" s="1"/>
      <c r="CP565" s="1"/>
      <c r="CR565" s="1"/>
      <c r="CS565" s="1"/>
      <c r="CT565" s="1"/>
      <c r="CU565" s="1"/>
      <c r="CV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T565" s="1"/>
      <c r="DU565" s="1"/>
      <c r="DV565" s="1"/>
      <c r="DW565" s="1"/>
      <c r="DX565" s="1"/>
      <c r="DY565" s="1"/>
    </row>
    <row r="566" spans="1:129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W566" s="1"/>
      <c r="X566" s="10"/>
      <c r="Y566" s="1"/>
      <c r="AA566" s="1"/>
      <c r="AB566" s="1"/>
      <c r="AC566" s="1"/>
      <c r="AE566" s="1"/>
      <c r="AF566" s="1"/>
      <c r="AG566" s="1"/>
      <c r="AI566" s="1"/>
      <c r="AJ566" s="1"/>
      <c r="AK566" s="1"/>
      <c r="AM566" s="1"/>
      <c r="AN566" s="1"/>
      <c r="AO566" s="1"/>
      <c r="AP566" s="1"/>
      <c r="AQ566" s="1"/>
      <c r="AR566" s="1"/>
      <c r="AS566" s="1"/>
      <c r="AT566" s="1"/>
      <c r="AU566" s="1"/>
      <c r="AW566" s="1"/>
      <c r="AX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N566" s="1"/>
      <c r="BO566" s="1"/>
      <c r="BP566" s="1"/>
      <c r="BQ566" s="1"/>
      <c r="BR566" s="1"/>
      <c r="BT566" s="1"/>
      <c r="BU566" s="1"/>
      <c r="BW566" s="1"/>
      <c r="BX566" s="1"/>
      <c r="BY566" s="1"/>
      <c r="BZ566" s="1"/>
      <c r="CA566" s="1"/>
      <c r="CC566" s="1"/>
      <c r="CD566" s="1"/>
      <c r="CE566" s="1"/>
      <c r="CF566" s="1"/>
      <c r="CG566" s="1"/>
      <c r="CI566" s="1"/>
      <c r="CJ566" s="1"/>
      <c r="CK566" s="1"/>
      <c r="CL566" s="1"/>
      <c r="CM566" s="1"/>
      <c r="CO566" s="1"/>
      <c r="CP566" s="1"/>
      <c r="CR566" s="1"/>
      <c r="CS566" s="1"/>
      <c r="CT566" s="1"/>
      <c r="CU566" s="1"/>
      <c r="CV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T566" s="1"/>
      <c r="DU566" s="1"/>
      <c r="DV566" s="1"/>
      <c r="DW566" s="1"/>
      <c r="DX566" s="1"/>
      <c r="DY566" s="1"/>
    </row>
    <row r="567" spans="1:129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W567" s="1"/>
      <c r="X567" s="10"/>
      <c r="Y567" s="1"/>
      <c r="AA567" s="1"/>
      <c r="AB567" s="1"/>
      <c r="AC567" s="1"/>
      <c r="AE567" s="1"/>
      <c r="AF567" s="1"/>
      <c r="AG567" s="1"/>
      <c r="AI567" s="1"/>
      <c r="AJ567" s="1"/>
      <c r="AK567" s="1"/>
      <c r="AM567" s="1"/>
      <c r="AN567" s="1"/>
      <c r="AO567" s="1"/>
      <c r="AP567" s="1"/>
      <c r="AQ567" s="1"/>
      <c r="AR567" s="1"/>
      <c r="AS567" s="1"/>
      <c r="AT567" s="1"/>
      <c r="AU567" s="1"/>
      <c r="AW567" s="1"/>
      <c r="AX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N567" s="1"/>
      <c r="BO567" s="1"/>
      <c r="BP567" s="1"/>
      <c r="BQ567" s="1"/>
      <c r="BR567" s="1"/>
      <c r="BT567" s="1"/>
      <c r="BU567" s="1"/>
      <c r="BW567" s="1"/>
      <c r="BX567" s="1"/>
      <c r="BY567" s="1"/>
      <c r="BZ567" s="1"/>
      <c r="CA567" s="1"/>
      <c r="CC567" s="1"/>
      <c r="CD567" s="1"/>
      <c r="CE567" s="1"/>
      <c r="CF567" s="1"/>
      <c r="CG567" s="1"/>
      <c r="CI567" s="1"/>
      <c r="CJ567" s="1"/>
      <c r="CK567" s="1"/>
      <c r="CL567" s="1"/>
      <c r="CM567" s="1"/>
      <c r="CO567" s="1"/>
      <c r="CP567" s="1"/>
      <c r="CR567" s="1"/>
      <c r="CS567" s="1"/>
      <c r="CT567" s="1"/>
      <c r="CU567" s="1"/>
      <c r="CV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T567" s="1"/>
      <c r="DU567" s="1"/>
      <c r="DV567" s="1"/>
      <c r="DW567" s="1"/>
      <c r="DX567" s="1"/>
      <c r="DY567" s="1"/>
    </row>
    <row r="568" spans="1:129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W568" s="1"/>
      <c r="X568" s="10"/>
      <c r="Y568" s="1"/>
      <c r="AA568" s="1"/>
      <c r="AB568" s="1"/>
      <c r="AC568" s="1"/>
      <c r="AE568" s="1"/>
      <c r="AF568" s="1"/>
      <c r="AG568" s="1"/>
      <c r="AI568" s="1"/>
      <c r="AJ568" s="1"/>
      <c r="AK568" s="1"/>
      <c r="AM568" s="1"/>
      <c r="AN568" s="1"/>
      <c r="AO568" s="1"/>
      <c r="AP568" s="1"/>
      <c r="AQ568" s="1"/>
      <c r="AR568" s="1"/>
      <c r="AS568" s="1"/>
      <c r="AT568" s="1"/>
      <c r="AU568" s="1"/>
      <c r="AW568" s="1"/>
      <c r="AX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N568" s="1"/>
      <c r="BO568" s="1"/>
      <c r="BP568" s="1"/>
      <c r="BQ568" s="1"/>
      <c r="BR568" s="1"/>
      <c r="BT568" s="1"/>
      <c r="BU568" s="1"/>
      <c r="BW568" s="1"/>
      <c r="BX568" s="1"/>
      <c r="BY568" s="1"/>
      <c r="BZ568" s="1"/>
      <c r="CA568" s="1"/>
      <c r="CC568" s="1"/>
      <c r="CD568" s="1"/>
      <c r="CE568" s="1"/>
      <c r="CF568" s="1"/>
      <c r="CG568" s="1"/>
      <c r="CI568" s="1"/>
      <c r="CJ568" s="1"/>
      <c r="CK568" s="1"/>
      <c r="CL568" s="1"/>
      <c r="CM568" s="1"/>
      <c r="CO568" s="1"/>
      <c r="CP568" s="1"/>
      <c r="CR568" s="1"/>
      <c r="CS568" s="1"/>
      <c r="CT568" s="1"/>
      <c r="CU568" s="1"/>
      <c r="CV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T568" s="1"/>
      <c r="DU568" s="1"/>
      <c r="DV568" s="1"/>
      <c r="DW568" s="1"/>
      <c r="DX568" s="1"/>
      <c r="DY568" s="1"/>
    </row>
    <row r="569" spans="1:129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W569" s="1"/>
      <c r="X569" s="10"/>
      <c r="Y569" s="1"/>
      <c r="AA569" s="1"/>
      <c r="AB569" s="1"/>
      <c r="AC569" s="1"/>
      <c r="AE569" s="1"/>
      <c r="AF569" s="1"/>
      <c r="AG569" s="1"/>
      <c r="AI569" s="1"/>
      <c r="AJ569" s="1"/>
      <c r="AK569" s="1"/>
      <c r="AM569" s="1"/>
      <c r="AN569" s="1"/>
      <c r="AO569" s="1"/>
      <c r="AP569" s="1"/>
      <c r="AQ569" s="1"/>
      <c r="AR569" s="1"/>
      <c r="AS569" s="1"/>
      <c r="AT569" s="1"/>
      <c r="AU569" s="1"/>
      <c r="AW569" s="1"/>
      <c r="AX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N569" s="1"/>
      <c r="BO569" s="1"/>
      <c r="BP569" s="1"/>
      <c r="BQ569" s="1"/>
      <c r="BR569" s="1"/>
      <c r="BT569" s="1"/>
      <c r="BU569" s="1"/>
      <c r="BW569" s="1"/>
      <c r="BX569" s="1"/>
      <c r="BY569" s="1"/>
      <c r="BZ569" s="1"/>
      <c r="CA569" s="1"/>
      <c r="CC569" s="1"/>
      <c r="CD569" s="1"/>
      <c r="CE569" s="1"/>
      <c r="CF569" s="1"/>
      <c r="CG569" s="1"/>
      <c r="CI569" s="1"/>
      <c r="CJ569" s="1"/>
      <c r="CK569" s="1"/>
      <c r="CL569" s="1"/>
      <c r="CM569" s="1"/>
      <c r="CO569" s="1"/>
      <c r="CP569" s="1"/>
      <c r="CR569" s="1"/>
      <c r="CS569" s="1"/>
      <c r="CT569" s="1"/>
      <c r="CU569" s="1"/>
      <c r="CV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T569" s="1"/>
      <c r="DU569" s="1"/>
      <c r="DV569" s="1"/>
      <c r="DW569" s="1"/>
      <c r="DX569" s="1"/>
      <c r="DY569" s="1"/>
    </row>
    <row r="570" spans="1:129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W570" s="1"/>
      <c r="X570" s="10"/>
      <c r="Y570" s="1"/>
      <c r="AA570" s="1"/>
      <c r="AB570" s="1"/>
      <c r="AC570" s="1"/>
      <c r="AE570" s="1"/>
      <c r="AF570" s="1"/>
      <c r="AG570" s="1"/>
      <c r="AI570" s="1"/>
      <c r="AJ570" s="1"/>
      <c r="AK570" s="1"/>
      <c r="AM570" s="1"/>
      <c r="AN570" s="1"/>
      <c r="AO570" s="1"/>
      <c r="AP570" s="1"/>
      <c r="AQ570" s="1"/>
      <c r="AR570" s="1"/>
      <c r="AS570" s="1"/>
      <c r="AT570" s="1"/>
      <c r="AU570" s="1"/>
      <c r="AW570" s="1"/>
      <c r="AX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N570" s="1"/>
      <c r="BO570" s="1"/>
      <c r="BP570" s="1"/>
      <c r="BQ570" s="1"/>
      <c r="BR570" s="1"/>
      <c r="BT570" s="1"/>
      <c r="BU570" s="1"/>
      <c r="BW570" s="1"/>
      <c r="BX570" s="1"/>
      <c r="BY570" s="1"/>
      <c r="BZ570" s="1"/>
      <c r="CA570" s="1"/>
      <c r="CC570" s="1"/>
      <c r="CD570" s="1"/>
      <c r="CE570" s="1"/>
      <c r="CF570" s="1"/>
      <c r="CG570" s="1"/>
      <c r="CI570" s="1"/>
      <c r="CJ570" s="1"/>
      <c r="CK570" s="1"/>
      <c r="CL570" s="1"/>
      <c r="CM570" s="1"/>
      <c r="CO570" s="1"/>
      <c r="CP570" s="1"/>
      <c r="CR570" s="1"/>
      <c r="CS570" s="1"/>
      <c r="CT570" s="1"/>
      <c r="CU570" s="1"/>
      <c r="CV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T570" s="1"/>
      <c r="DU570" s="1"/>
      <c r="DV570" s="1"/>
      <c r="DW570" s="1"/>
      <c r="DX570" s="1"/>
      <c r="DY570" s="1"/>
    </row>
    <row r="571" spans="1:129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W571" s="1"/>
      <c r="X571" s="10"/>
      <c r="Y571" s="1"/>
      <c r="AA571" s="1"/>
      <c r="AB571" s="1"/>
      <c r="AC571" s="1"/>
      <c r="AE571" s="1"/>
      <c r="AF571" s="1"/>
      <c r="AG571" s="1"/>
      <c r="AI571" s="1"/>
      <c r="AJ571" s="1"/>
      <c r="AK571" s="1"/>
      <c r="AM571" s="1"/>
      <c r="AN571" s="1"/>
      <c r="AO571" s="1"/>
      <c r="AP571" s="1"/>
      <c r="AQ571" s="1"/>
      <c r="AR571" s="1"/>
      <c r="AS571" s="1"/>
      <c r="AT571" s="1"/>
      <c r="AU571" s="1"/>
      <c r="AW571" s="1"/>
      <c r="AX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N571" s="1"/>
      <c r="BO571" s="1"/>
      <c r="BP571" s="1"/>
      <c r="BQ571" s="1"/>
      <c r="BR571" s="1"/>
      <c r="BT571" s="1"/>
      <c r="BU571" s="1"/>
      <c r="BW571" s="1"/>
      <c r="BX571" s="1"/>
      <c r="BY571" s="1"/>
      <c r="BZ571" s="1"/>
      <c r="CA571" s="1"/>
      <c r="CC571" s="1"/>
      <c r="CD571" s="1"/>
      <c r="CE571" s="1"/>
      <c r="CF571" s="1"/>
      <c r="CG571" s="1"/>
      <c r="CI571" s="1"/>
      <c r="CJ571" s="1"/>
      <c r="CK571" s="1"/>
      <c r="CL571" s="1"/>
      <c r="CM571" s="1"/>
      <c r="CO571" s="1"/>
      <c r="CP571" s="1"/>
      <c r="CR571" s="1"/>
      <c r="CS571" s="1"/>
      <c r="CT571" s="1"/>
      <c r="CU571" s="1"/>
      <c r="CV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T571" s="1"/>
      <c r="DU571" s="1"/>
      <c r="DV571" s="1"/>
      <c r="DW571" s="1"/>
      <c r="DX571" s="1"/>
      <c r="DY571" s="1"/>
    </row>
    <row r="572" spans="1:129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W572" s="1"/>
      <c r="X572" s="10"/>
      <c r="Y572" s="1"/>
      <c r="AA572" s="1"/>
      <c r="AB572" s="1"/>
      <c r="AC572" s="1"/>
      <c r="AE572" s="1"/>
      <c r="AF572" s="1"/>
      <c r="AG572" s="1"/>
      <c r="AI572" s="1"/>
      <c r="AJ572" s="1"/>
      <c r="AK572" s="1"/>
      <c r="AM572" s="1"/>
      <c r="AN572" s="1"/>
      <c r="AO572" s="1"/>
      <c r="AP572" s="1"/>
      <c r="AQ572" s="1"/>
      <c r="AR572" s="1"/>
      <c r="AS572" s="1"/>
      <c r="AT572" s="1"/>
      <c r="AU572" s="1"/>
      <c r="AW572" s="1"/>
      <c r="AX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N572" s="1"/>
      <c r="BO572" s="1"/>
      <c r="BP572" s="1"/>
      <c r="BQ572" s="1"/>
      <c r="BR572" s="1"/>
      <c r="BT572" s="1"/>
      <c r="BU572" s="1"/>
      <c r="BW572" s="1"/>
      <c r="BX572" s="1"/>
      <c r="BY572" s="1"/>
      <c r="BZ572" s="1"/>
      <c r="CA572" s="1"/>
      <c r="CC572" s="1"/>
      <c r="CD572" s="1"/>
      <c r="CE572" s="1"/>
      <c r="CF572" s="1"/>
      <c r="CG572" s="1"/>
      <c r="CI572" s="1"/>
      <c r="CJ572" s="1"/>
      <c r="CK572" s="1"/>
      <c r="CL572" s="1"/>
      <c r="CM572" s="1"/>
      <c r="CO572" s="1"/>
      <c r="CP572" s="1"/>
      <c r="CR572" s="1"/>
      <c r="CS572" s="1"/>
      <c r="CT572" s="1"/>
      <c r="CU572" s="1"/>
      <c r="CV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T572" s="1"/>
      <c r="DU572" s="1"/>
      <c r="DV572" s="1"/>
      <c r="DW572" s="1"/>
      <c r="DX572" s="1"/>
      <c r="DY572" s="1"/>
    </row>
    <row r="573" spans="1:129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W573" s="1"/>
      <c r="X573" s="10"/>
      <c r="Y573" s="1"/>
      <c r="AA573" s="1"/>
      <c r="AB573" s="1"/>
      <c r="AC573" s="1"/>
      <c r="AE573" s="1"/>
      <c r="AF573" s="1"/>
      <c r="AG573" s="1"/>
      <c r="AI573" s="1"/>
      <c r="AJ573" s="1"/>
      <c r="AK573" s="1"/>
      <c r="AM573" s="1"/>
      <c r="AN573" s="1"/>
      <c r="AO573" s="1"/>
      <c r="AP573" s="1"/>
      <c r="AQ573" s="1"/>
      <c r="AR573" s="1"/>
      <c r="AS573" s="1"/>
      <c r="AT573" s="1"/>
      <c r="AU573" s="1"/>
      <c r="AW573" s="1"/>
      <c r="AX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N573" s="1"/>
      <c r="BO573" s="1"/>
      <c r="BP573" s="1"/>
      <c r="BQ573" s="1"/>
      <c r="BR573" s="1"/>
      <c r="BT573" s="1"/>
      <c r="BU573" s="1"/>
      <c r="BW573" s="1"/>
      <c r="BX573" s="1"/>
      <c r="BY573" s="1"/>
      <c r="BZ573" s="1"/>
      <c r="CA573" s="1"/>
      <c r="CC573" s="1"/>
      <c r="CD573" s="1"/>
      <c r="CE573" s="1"/>
      <c r="CF573" s="1"/>
      <c r="CG573" s="1"/>
      <c r="CI573" s="1"/>
      <c r="CJ573" s="1"/>
      <c r="CK573" s="1"/>
      <c r="CL573" s="1"/>
      <c r="CM573" s="1"/>
      <c r="CO573" s="1"/>
      <c r="CP573" s="1"/>
      <c r="CR573" s="1"/>
      <c r="CS573" s="1"/>
      <c r="CT573" s="1"/>
      <c r="CU573" s="1"/>
      <c r="CV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T573" s="1"/>
      <c r="DU573" s="1"/>
      <c r="DV573" s="1"/>
      <c r="DW573" s="1"/>
      <c r="DX573" s="1"/>
      <c r="DY573" s="1"/>
    </row>
    <row r="574" spans="1:129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W574" s="1"/>
      <c r="X574" s="10"/>
      <c r="Y574" s="1"/>
      <c r="AA574" s="1"/>
      <c r="AB574" s="1"/>
      <c r="AC574" s="1"/>
      <c r="AE574" s="1"/>
      <c r="AF574" s="1"/>
      <c r="AG574" s="1"/>
      <c r="AI574" s="1"/>
      <c r="AJ574" s="1"/>
      <c r="AK574" s="1"/>
      <c r="AM574" s="1"/>
      <c r="AN574" s="1"/>
      <c r="AO574" s="1"/>
      <c r="AP574" s="1"/>
      <c r="AQ574" s="1"/>
      <c r="AR574" s="1"/>
      <c r="AS574" s="1"/>
      <c r="AT574" s="1"/>
      <c r="AU574" s="1"/>
      <c r="AW574" s="1"/>
      <c r="AX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N574" s="1"/>
      <c r="BO574" s="1"/>
      <c r="BP574" s="1"/>
      <c r="BQ574" s="1"/>
      <c r="BR574" s="1"/>
      <c r="BT574" s="1"/>
      <c r="BU574" s="1"/>
      <c r="BW574" s="1"/>
      <c r="BX574" s="1"/>
      <c r="BY574" s="1"/>
      <c r="BZ574" s="1"/>
      <c r="CA574" s="1"/>
      <c r="CC574" s="1"/>
      <c r="CD574" s="1"/>
      <c r="CE574" s="1"/>
      <c r="CF574" s="1"/>
      <c r="CG574" s="1"/>
      <c r="CI574" s="1"/>
      <c r="CJ574" s="1"/>
      <c r="CK574" s="1"/>
      <c r="CL574" s="1"/>
      <c r="CM574" s="1"/>
      <c r="CO574" s="1"/>
      <c r="CP574" s="1"/>
      <c r="CR574" s="1"/>
      <c r="CS574" s="1"/>
      <c r="CT574" s="1"/>
      <c r="CU574" s="1"/>
      <c r="CV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T574" s="1"/>
      <c r="DU574" s="1"/>
      <c r="DV574" s="1"/>
      <c r="DW574" s="1"/>
      <c r="DX574" s="1"/>
      <c r="DY574" s="1"/>
    </row>
    <row r="575" spans="1:129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W575" s="1"/>
      <c r="X575" s="10"/>
      <c r="Y575" s="1"/>
      <c r="AA575" s="1"/>
      <c r="AB575" s="1"/>
      <c r="AC575" s="1"/>
      <c r="AE575" s="1"/>
      <c r="AF575" s="1"/>
      <c r="AG575" s="1"/>
      <c r="AI575" s="1"/>
      <c r="AJ575" s="1"/>
      <c r="AK575" s="1"/>
      <c r="AM575" s="1"/>
      <c r="AN575" s="1"/>
      <c r="AO575" s="1"/>
      <c r="AP575" s="1"/>
      <c r="AQ575" s="1"/>
      <c r="AR575" s="1"/>
      <c r="AS575" s="1"/>
      <c r="AT575" s="1"/>
      <c r="AU575" s="1"/>
      <c r="AW575" s="1"/>
      <c r="AX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N575" s="1"/>
      <c r="BO575" s="1"/>
      <c r="BP575" s="1"/>
      <c r="BQ575" s="1"/>
      <c r="BR575" s="1"/>
      <c r="BT575" s="1"/>
      <c r="BU575" s="1"/>
      <c r="BW575" s="1"/>
      <c r="BX575" s="1"/>
      <c r="BY575" s="1"/>
      <c r="BZ575" s="1"/>
      <c r="CA575" s="1"/>
      <c r="CC575" s="1"/>
      <c r="CD575" s="1"/>
      <c r="CE575" s="1"/>
      <c r="CF575" s="1"/>
      <c r="CG575" s="1"/>
      <c r="CI575" s="1"/>
      <c r="CJ575" s="1"/>
      <c r="CK575" s="1"/>
      <c r="CL575" s="1"/>
      <c r="CM575" s="1"/>
      <c r="CO575" s="1"/>
      <c r="CP575" s="1"/>
      <c r="CR575" s="1"/>
      <c r="CS575" s="1"/>
      <c r="CT575" s="1"/>
      <c r="CU575" s="1"/>
      <c r="CV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T575" s="1"/>
      <c r="DU575" s="1"/>
      <c r="DV575" s="1"/>
      <c r="DW575" s="1"/>
      <c r="DX575" s="1"/>
      <c r="DY575" s="1"/>
    </row>
    <row r="576" spans="1:129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W576" s="1"/>
      <c r="X576" s="10"/>
      <c r="Y576" s="1"/>
      <c r="AA576" s="1"/>
      <c r="AB576" s="1"/>
      <c r="AC576" s="1"/>
      <c r="AE576" s="1"/>
      <c r="AF576" s="1"/>
      <c r="AG576" s="1"/>
      <c r="AI576" s="1"/>
      <c r="AJ576" s="1"/>
      <c r="AK576" s="1"/>
      <c r="AM576" s="1"/>
      <c r="AN576" s="1"/>
      <c r="AO576" s="1"/>
      <c r="AP576" s="1"/>
      <c r="AQ576" s="1"/>
      <c r="AR576" s="1"/>
      <c r="AS576" s="1"/>
      <c r="AT576" s="1"/>
      <c r="AU576" s="1"/>
      <c r="AW576" s="1"/>
      <c r="AX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N576" s="1"/>
      <c r="BO576" s="1"/>
      <c r="BP576" s="1"/>
      <c r="BQ576" s="1"/>
      <c r="BR576" s="1"/>
      <c r="BT576" s="1"/>
      <c r="BU576" s="1"/>
      <c r="BW576" s="1"/>
      <c r="BX576" s="1"/>
      <c r="BY576" s="1"/>
      <c r="BZ576" s="1"/>
      <c r="CA576" s="1"/>
      <c r="CC576" s="1"/>
      <c r="CD576" s="1"/>
      <c r="CE576" s="1"/>
      <c r="CF576" s="1"/>
      <c r="CG576" s="1"/>
      <c r="CI576" s="1"/>
      <c r="CJ576" s="1"/>
      <c r="CK576" s="1"/>
      <c r="CL576" s="1"/>
      <c r="CM576" s="1"/>
      <c r="CO576" s="1"/>
      <c r="CP576" s="1"/>
      <c r="CR576" s="1"/>
      <c r="CS576" s="1"/>
      <c r="CT576" s="1"/>
      <c r="CU576" s="1"/>
      <c r="CV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T576" s="1"/>
      <c r="DU576" s="1"/>
      <c r="DV576" s="1"/>
      <c r="DW576" s="1"/>
      <c r="DX576" s="1"/>
      <c r="DY576" s="1"/>
    </row>
    <row r="577" spans="1:129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W577" s="1"/>
      <c r="X577" s="10"/>
      <c r="Y577" s="1"/>
      <c r="AA577" s="1"/>
      <c r="AB577" s="1"/>
      <c r="AC577" s="1"/>
      <c r="AE577" s="1"/>
      <c r="AF577" s="1"/>
      <c r="AG577" s="1"/>
      <c r="AI577" s="1"/>
      <c r="AJ577" s="1"/>
      <c r="AK577" s="1"/>
      <c r="AM577" s="1"/>
      <c r="AN577" s="1"/>
      <c r="AO577" s="1"/>
      <c r="AP577" s="1"/>
      <c r="AQ577" s="1"/>
      <c r="AR577" s="1"/>
      <c r="AS577" s="1"/>
      <c r="AT577" s="1"/>
      <c r="AU577" s="1"/>
      <c r="AW577" s="1"/>
      <c r="AX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N577" s="1"/>
      <c r="BO577" s="1"/>
      <c r="BP577" s="1"/>
      <c r="BQ577" s="1"/>
      <c r="BR577" s="1"/>
      <c r="BT577" s="1"/>
      <c r="BU577" s="1"/>
      <c r="BW577" s="1"/>
      <c r="BX577" s="1"/>
      <c r="BY577" s="1"/>
      <c r="BZ577" s="1"/>
      <c r="CA577" s="1"/>
      <c r="CC577" s="1"/>
      <c r="CD577" s="1"/>
      <c r="CE577" s="1"/>
      <c r="CF577" s="1"/>
      <c r="CG577" s="1"/>
      <c r="CI577" s="1"/>
      <c r="CJ577" s="1"/>
      <c r="CK577" s="1"/>
      <c r="CL577" s="1"/>
      <c r="CM577" s="1"/>
      <c r="CO577" s="1"/>
      <c r="CP577" s="1"/>
      <c r="CR577" s="1"/>
      <c r="CS577" s="1"/>
      <c r="CT577" s="1"/>
      <c r="CU577" s="1"/>
      <c r="CV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T577" s="1"/>
      <c r="DU577" s="1"/>
      <c r="DV577" s="1"/>
      <c r="DW577" s="1"/>
      <c r="DX577" s="1"/>
      <c r="DY577" s="1"/>
    </row>
    <row r="578" spans="1:129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W578" s="1"/>
      <c r="X578" s="10"/>
      <c r="Y578" s="1"/>
      <c r="AA578" s="1"/>
      <c r="AB578" s="1"/>
      <c r="AC578" s="1"/>
      <c r="AE578" s="1"/>
      <c r="AF578" s="1"/>
      <c r="AG578" s="1"/>
      <c r="AI578" s="1"/>
      <c r="AJ578" s="1"/>
      <c r="AK578" s="1"/>
      <c r="AM578" s="1"/>
      <c r="AN578" s="1"/>
      <c r="AO578" s="1"/>
      <c r="AP578" s="1"/>
      <c r="AQ578" s="1"/>
      <c r="AR578" s="1"/>
      <c r="AS578" s="1"/>
      <c r="AT578" s="1"/>
      <c r="AU578" s="1"/>
      <c r="AW578" s="1"/>
      <c r="AX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N578" s="1"/>
      <c r="BO578" s="1"/>
      <c r="BP578" s="1"/>
      <c r="BQ578" s="1"/>
      <c r="BR578" s="1"/>
      <c r="BT578" s="1"/>
      <c r="BU578" s="1"/>
      <c r="BW578" s="1"/>
      <c r="BX578" s="1"/>
      <c r="BY578" s="1"/>
      <c r="BZ578" s="1"/>
      <c r="CA578" s="1"/>
      <c r="CC578" s="1"/>
      <c r="CD578" s="1"/>
      <c r="CE578" s="1"/>
      <c r="CF578" s="1"/>
      <c r="CG578" s="1"/>
      <c r="CI578" s="1"/>
      <c r="CJ578" s="1"/>
      <c r="CK578" s="1"/>
      <c r="CL578" s="1"/>
      <c r="CM578" s="1"/>
      <c r="CO578" s="1"/>
      <c r="CP578" s="1"/>
      <c r="CR578" s="1"/>
      <c r="CS578" s="1"/>
      <c r="CT578" s="1"/>
      <c r="CU578" s="1"/>
      <c r="CV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T578" s="1"/>
      <c r="DU578" s="1"/>
      <c r="DV578" s="1"/>
      <c r="DW578" s="1"/>
      <c r="DX578" s="1"/>
      <c r="DY578" s="1"/>
    </row>
    <row r="579" spans="1:129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W579" s="1"/>
      <c r="X579" s="10"/>
      <c r="Y579" s="1"/>
      <c r="AA579" s="1"/>
      <c r="AB579" s="1"/>
      <c r="AC579" s="1"/>
      <c r="AE579" s="1"/>
      <c r="AF579" s="1"/>
      <c r="AG579" s="1"/>
      <c r="AI579" s="1"/>
      <c r="AJ579" s="1"/>
      <c r="AK579" s="1"/>
      <c r="AM579" s="1"/>
      <c r="AN579" s="1"/>
      <c r="AO579" s="1"/>
      <c r="AP579" s="1"/>
      <c r="AQ579" s="1"/>
      <c r="AR579" s="1"/>
      <c r="AS579" s="1"/>
      <c r="AT579" s="1"/>
      <c r="AU579" s="1"/>
      <c r="AW579" s="1"/>
      <c r="AX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N579" s="1"/>
      <c r="BO579" s="1"/>
      <c r="BP579" s="1"/>
      <c r="BQ579" s="1"/>
      <c r="BR579" s="1"/>
      <c r="BT579" s="1"/>
      <c r="BU579" s="1"/>
      <c r="BW579" s="1"/>
      <c r="BX579" s="1"/>
      <c r="BY579" s="1"/>
      <c r="BZ579" s="1"/>
      <c r="CA579" s="1"/>
      <c r="CC579" s="1"/>
      <c r="CD579" s="1"/>
      <c r="CE579" s="1"/>
      <c r="CF579" s="1"/>
      <c r="CG579" s="1"/>
      <c r="CI579" s="1"/>
      <c r="CJ579" s="1"/>
      <c r="CK579" s="1"/>
      <c r="CL579" s="1"/>
      <c r="CM579" s="1"/>
      <c r="CO579" s="1"/>
      <c r="CP579" s="1"/>
      <c r="CR579" s="1"/>
      <c r="CS579" s="1"/>
      <c r="CT579" s="1"/>
      <c r="CU579" s="1"/>
      <c r="CV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T579" s="1"/>
      <c r="DU579" s="1"/>
      <c r="DV579" s="1"/>
      <c r="DW579" s="1"/>
      <c r="DX579" s="1"/>
      <c r="DY579" s="1"/>
    </row>
    <row r="580" spans="1:129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W580" s="1"/>
      <c r="X580" s="10"/>
      <c r="Y580" s="1"/>
      <c r="AA580" s="1"/>
      <c r="AB580" s="1"/>
      <c r="AC580" s="1"/>
      <c r="AE580" s="1"/>
      <c r="AF580" s="1"/>
      <c r="AG580" s="1"/>
      <c r="AI580" s="1"/>
      <c r="AJ580" s="1"/>
      <c r="AK580" s="1"/>
      <c r="AM580" s="1"/>
      <c r="AN580" s="1"/>
      <c r="AO580" s="1"/>
      <c r="AP580" s="1"/>
      <c r="AQ580" s="1"/>
      <c r="AR580" s="1"/>
      <c r="AS580" s="1"/>
      <c r="AT580" s="1"/>
      <c r="AU580" s="1"/>
      <c r="AW580" s="1"/>
      <c r="AX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N580" s="1"/>
      <c r="BO580" s="1"/>
      <c r="BP580" s="1"/>
      <c r="BQ580" s="1"/>
      <c r="BR580" s="1"/>
      <c r="BT580" s="1"/>
      <c r="BU580" s="1"/>
      <c r="BW580" s="1"/>
      <c r="BX580" s="1"/>
      <c r="BY580" s="1"/>
      <c r="BZ580" s="1"/>
      <c r="CA580" s="1"/>
      <c r="CC580" s="1"/>
      <c r="CD580" s="1"/>
      <c r="CE580" s="1"/>
      <c r="CF580" s="1"/>
      <c r="CG580" s="1"/>
      <c r="CI580" s="1"/>
      <c r="CJ580" s="1"/>
      <c r="CK580" s="1"/>
      <c r="CL580" s="1"/>
      <c r="CM580" s="1"/>
      <c r="CO580" s="1"/>
      <c r="CP580" s="1"/>
      <c r="CR580" s="1"/>
      <c r="CS580" s="1"/>
      <c r="CT580" s="1"/>
      <c r="CU580" s="1"/>
      <c r="CV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T580" s="1"/>
      <c r="DU580" s="1"/>
      <c r="DV580" s="1"/>
      <c r="DW580" s="1"/>
      <c r="DX580" s="1"/>
      <c r="DY580" s="1"/>
    </row>
    <row r="581" spans="1:129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W581" s="1"/>
      <c r="X581" s="10"/>
      <c r="Y581" s="1"/>
      <c r="AA581" s="1"/>
      <c r="AB581" s="1"/>
      <c r="AC581" s="1"/>
      <c r="AE581" s="1"/>
      <c r="AF581" s="1"/>
      <c r="AG581" s="1"/>
      <c r="AI581" s="1"/>
      <c r="AJ581" s="1"/>
      <c r="AK581" s="1"/>
      <c r="AM581" s="1"/>
      <c r="AN581" s="1"/>
      <c r="AO581" s="1"/>
      <c r="AP581" s="1"/>
      <c r="AQ581" s="1"/>
      <c r="AR581" s="1"/>
      <c r="AS581" s="1"/>
      <c r="AT581" s="1"/>
      <c r="AU581" s="1"/>
      <c r="AW581" s="1"/>
      <c r="AX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N581" s="1"/>
      <c r="BO581" s="1"/>
      <c r="BP581" s="1"/>
      <c r="BQ581" s="1"/>
      <c r="BR581" s="1"/>
      <c r="BT581" s="1"/>
      <c r="BU581" s="1"/>
      <c r="BW581" s="1"/>
      <c r="BX581" s="1"/>
      <c r="BY581" s="1"/>
      <c r="BZ581" s="1"/>
      <c r="CA581" s="1"/>
      <c r="CC581" s="1"/>
      <c r="CD581" s="1"/>
      <c r="CE581" s="1"/>
      <c r="CF581" s="1"/>
      <c r="CG581" s="1"/>
      <c r="CI581" s="1"/>
      <c r="CJ581" s="1"/>
      <c r="CK581" s="1"/>
      <c r="CL581" s="1"/>
      <c r="CM581" s="1"/>
      <c r="CO581" s="1"/>
      <c r="CP581" s="1"/>
      <c r="CR581" s="1"/>
      <c r="CS581" s="1"/>
      <c r="CT581" s="1"/>
      <c r="CU581" s="1"/>
      <c r="CV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T581" s="1"/>
      <c r="DU581" s="1"/>
      <c r="DV581" s="1"/>
      <c r="DW581" s="1"/>
      <c r="DX581" s="1"/>
      <c r="DY581" s="1"/>
    </row>
    <row r="582" spans="1:129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W582" s="1"/>
      <c r="X582" s="10"/>
      <c r="Y582" s="1"/>
      <c r="AA582" s="1"/>
      <c r="AB582" s="1"/>
      <c r="AC582" s="1"/>
      <c r="AE582" s="1"/>
      <c r="AF582" s="1"/>
      <c r="AG582" s="1"/>
      <c r="AI582" s="1"/>
      <c r="AJ582" s="1"/>
      <c r="AK582" s="1"/>
      <c r="AM582" s="1"/>
      <c r="AN582" s="1"/>
      <c r="AO582" s="1"/>
      <c r="AP582" s="1"/>
      <c r="AQ582" s="1"/>
      <c r="AR582" s="1"/>
      <c r="AS582" s="1"/>
      <c r="AT582" s="1"/>
      <c r="AU582" s="1"/>
      <c r="AW582" s="1"/>
      <c r="AX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N582" s="1"/>
      <c r="BO582" s="1"/>
      <c r="BP582" s="1"/>
      <c r="BQ582" s="1"/>
      <c r="BR582" s="1"/>
      <c r="BT582" s="1"/>
      <c r="BU582" s="1"/>
      <c r="BW582" s="1"/>
      <c r="BX582" s="1"/>
      <c r="BY582" s="1"/>
      <c r="BZ582" s="1"/>
      <c r="CA582" s="1"/>
      <c r="CC582" s="1"/>
      <c r="CD582" s="1"/>
      <c r="CE582" s="1"/>
      <c r="CF582" s="1"/>
      <c r="CG582" s="1"/>
      <c r="CI582" s="1"/>
      <c r="CJ582" s="1"/>
      <c r="CK582" s="1"/>
      <c r="CL582" s="1"/>
      <c r="CM582" s="1"/>
      <c r="CO582" s="1"/>
      <c r="CP582" s="1"/>
      <c r="CR582" s="1"/>
      <c r="CS582" s="1"/>
      <c r="CT582" s="1"/>
      <c r="CU582" s="1"/>
      <c r="CV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T582" s="1"/>
      <c r="DU582" s="1"/>
      <c r="DV582" s="1"/>
      <c r="DW582" s="1"/>
      <c r="DX582" s="1"/>
      <c r="DY582" s="1"/>
    </row>
    <row r="583" spans="1:129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W583" s="1"/>
      <c r="X583" s="10"/>
      <c r="Y583" s="1"/>
      <c r="AA583" s="1"/>
      <c r="AB583" s="1"/>
      <c r="AC583" s="1"/>
      <c r="AE583" s="1"/>
      <c r="AF583" s="1"/>
      <c r="AG583" s="1"/>
      <c r="AI583" s="1"/>
      <c r="AJ583" s="1"/>
      <c r="AK583" s="1"/>
      <c r="AM583" s="1"/>
      <c r="AN583" s="1"/>
      <c r="AO583" s="1"/>
      <c r="AP583" s="1"/>
      <c r="AQ583" s="1"/>
      <c r="AR583" s="1"/>
      <c r="AS583" s="1"/>
      <c r="AT583" s="1"/>
      <c r="AU583" s="1"/>
      <c r="AW583" s="1"/>
      <c r="AX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N583" s="1"/>
      <c r="BO583" s="1"/>
      <c r="BP583" s="1"/>
      <c r="BQ583" s="1"/>
      <c r="BR583" s="1"/>
      <c r="BT583" s="1"/>
      <c r="BU583" s="1"/>
      <c r="BW583" s="1"/>
      <c r="BX583" s="1"/>
      <c r="BY583" s="1"/>
      <c r="BZ583" s="1"/>
      <c r="CA583" s="1"/>
      <c r="CC583" s="1"/>
      <c r="CD583" s="1"/>
      <c r="CE583" s="1"/>
      <c r="CF583" s="1"/>
      <c r="CG583" s="1"/>
      <c r="CI583" s="1"/>
      <c r="CJ583" s="1"/>
      <c r="CK583" s="1"/>
      <c r="CL583" s="1"/>
      <c r="CM583" s="1"/>
      <c r="CO583" s="1"/>
      <c r="CP583" s="1"/>
      <c r="CR583" s="1"/>
      <c r="CS583" s="1"/>
      <c r="CT583" s="1"/>
      <c r="CU583" s="1"/>
      <c r="CV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T583" s="1"/>
      <c r="DU583" s="1"/>
      <c r="DV583" s="1"/>
      <c r="DW583" s="1"/>
      <c r="DX583" s="1"/>
      <c r="DY583" s="1"/>
    </row>
    <row r="584" spans="1:129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W584" s="1"/>
      <c r="X584" s="10"/>
      <c r="Y584" s="1"/>
      <c r="AA584" s="1"/>
      <c r="AB584" s="1"/>
      <c r="AC584" s="1"/>
      <c r="AE584" s="1"/>
      <c r="AF584" s="1"/>
      <c r="AG584" s="1"/>
      <c r="AI584" s="1"/>
      <c r="AJ584" s="1"/>
      <c r="AK584" s="1"/>
      <c r="AM584" s="1"/>
      <c r="AN584" s="1"/>
      <c r="AO584" s="1"/>
      <c r="AP584" s="1"/>
      <c r="AQ584" s="1"/>
      <c r="AR584" s="1"/>
      <c r="AS584" s="1"/>
      <c r="AT584" s="1"/>
      <c r="AU584" s="1"/>
      <c r="AW584" s="1"/>
      <c r="AX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N584" s="1"/>
      <c r="BO584" s="1"/>
      <c r="BP584" s="1"/>
      <c r="BQ584" s="1"/>
      <c r="BR584" s="1"/>
      <c r="BT584" s="1"/>
      <c r="BU584" s="1"/>
      <c r="BW584" s="1"/>
      <c r="BX584" s="1"/>
      <c r="BY584" s="1"/>
      <c r="BZ584" s="1"/>
      <c r="CA584" s="1"/>
      <c r="CC584" s="1"/>
      <c r="CD584" s="1"/>
      <c r="CE584" s="1"/>
      <c r="CF584" s="1"/>
      <c r="CG584" s="1"/>
      <c r="CI584" s="1"/>
      <c r="CJ584" s="1"/>
      <c r="CK584" s="1"/>
      <c r="CL584" s="1"/>
      <c r="CM584" s="1"/>
      <c r="CO584" s="1"/>
      <c r="CP584" s="1"/>
      <c r="CR584" s="1"/>
      <c r="CS584" s="1"/>
      <c r="CT584" s="1"/>
      <c r="CU584" s="1"/>
      <c r="CV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T584" s="1"/>
      <c r="DU584" s="1"/>
      <c r="DV584" s="1"/>
      <c r="DW584" s="1"/>
      <c r="DX584" s="1"/>
      <c r="DY584" s="1"/>
    </row>
    <row r="585" spans="1:129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W585" s="1"/>
      <c r="X585" s="10"/>
      <c r="Y585" s="1"/>
      <c r="AA585" s="1"/>
      <c r="AB585" s="1"/>
      <c r="AC585" s="1"/>
      <c r="AE585" s="1"/>
      <c r="AF585" s="1"/>
      <c r="AG585" s="1"/>
      <c r="AI585" s="1"/>
      <c r="AJ585" s="1"/>
      <c r="AK585" s="1"/>
      <c r="AM585" s="1"/>
      <c r="AN585" s="1"/>
      <c r="AO585" s="1"/>
      <c r="AP585" s="1"/>
      <c r="AQ585" s="1"/>
      <c r="AR585" s="1"/>
      <c r="AS585" s="1"/>
      <c r="AT585" s="1"/>
      <c r="AU585" s="1"/>
      <c r="AW585" s="1"/>
      <c r="AX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N585" s="1"/>
      <c r="BO585" s="1"/>
      <c r="BP585" s="1"/>
      <c r="BQ585" s="1"/>
      <c r="BR585" s="1"/>
      <c r="BT585" s="1"/>
      <c r="BU585" s="1"/>
      <c r="BW585" s="1"/>
      <c r="BX585" s="1"/>
      <c r="BY585" s="1"/>
      <c r="BZ585" s="1"/>
      <c r="CA585" s="1"/>
      <c r="CC585" s="1"/>
      <c r="CD585" s="1"/>
      <c r="CE585" s="1"/>
      <c r="CF585" s="1"/>
      <c r="CG585" s="1"/>
      <c r="CI585" s="1"/>
      <c r="CJ585" s="1"/>
      <c r="CK585" s="1"/>
      <c r="CL585" s="1"/>
      <c r="CM585" s="1"/>
      <c r="CO585" s="1"/>
      <c r="CP585" s="1"/>
      <c r="CR585" s="1"/>
      <c r="CS585" s="1"/>
      <c r="CT585" s="1"/>
      <c r="CU585" s="1"/>
      <c r="CV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T585" s="1"/>
      <c r="DU585" s="1"/>
      <c r="DV585" s="1"/>
      <c r="DW585" s="1"/>
      <c r="DX585" s="1"/>
      <c r="DY585" s="1"/>
    </row>
    <row r="586" spans="1:129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W586" s="1"/>
      <c r="X586" s="10"/>
      <c r="Y586" s="1"/>
      <c r="AA586" s="1"/>
      <c r="AB586" s="1"/>
      <c r="AC586" s="1"/>
      <c r="AE586" s="1"/>
      <c r="AF586" s="1"/>
      <c r="AG586" s="1"/>
      <c r="AI586" s="1"/>
      <c r="AJ586" s="1"/>
      <c r="AK586" s="1"/>
      <c r="AM586" s="1"/>
      <c r="AN586" s="1"/>
      <c r="AO586" s="1"/>
      <c r="AP586" s="1"/>
      <c r="AQ586" s="1"/>
      <c r="AR586" s="1"/>
      <c r="AS586" s="1"/>
      <c r="AT586" s="1"/>
      <c r="AU586" s="1"/>
      <c r="AW586" s="1"/>
      <c r="AX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N586" s="1"/>
      <c r="BO586" s="1"/>
      <c r="BP586" s="1"/>
      <c r="BQ586" s="1"/>
      <c r="BR586" s="1"/>
      <c r="BT586" s="1"/>
      <c r="BU586" s="1"/>
      <c r="BW586" s="1"/>
      <c r="BX586" s="1"/>
      <c r="BY586" s="1"/>
      <c r="BZ586" s="1"/>
      <c r="CA586" s="1"/>
      <c r="CC586" s="1"/>
      <c r="CD586" s="1"/>
      <c r="CE586" s="1"/>
      <c r="CF586" s="1"/>
      <c r="CG586" s="1"/>
      <c r="CI586" s="1"/>
      <c r="CJ586" s="1"/>
      <c r="CK586" s="1"/>
      <c r="CL586" s="1"/>
      <c r="CM586" s="1"/>
      <c r="CO586" s="1"/>
      <c r="CP586" s="1"/>
      <c r="CR586" s="1"/>
      <c r="CS586" s="1"/>
      <c r="CT586" s="1"/>
      <c r="CU586" s="1"/>
      <c r="CV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T586" s="1"/>
      <c r="DU586" s="1"/>
      <c r="DV586" s="1"/>
      <c r="DW586" s="1"/>
      <c r="DX586" s="1"/>
      <c r="DY586" s="1"/>
    </row>
    <row r="587" spans="1:129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W587" s="1"/>
      <c r="X587" s="10"/>
      <c r="Y587" s="1"/>
      <c r="AA587" s="1"/>
      <c r="AB587" s="1"/>
      <c r="AC587" s="1"/>
      <c r="AE587" s="1"/>
      <c r="AF587" s="1"/>
      <c r="AG587" s="1"/>
      <c r="AI587" s="1"/>
      <c r="AJ587" s="1"/>
      <c r="AK587" s="1"/>
      <c r="AM587" s="1"/>
      <c r="AN587" s="1"/>
      <c r="AO587" s="1"/>
      <c r="AP587" s="1"/>
      <c r="AQ587" s="1"/>
      <c r="AR587" s="1"/>
      <c r="AS587" s="1"/>
      <c r="AT587" s="1"/>
      <c r="AU587" s="1"/>
      <c r="AW587" s="1"/>
      <c r="AX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N587" s="1"/>
      <c r="BO587" s="1"/>
      <c r="BP587" s="1"/>
      <c r="BQ587" s="1"/>
      <c r="BR587" s="1"/>
      <c r="BT587" s="1"/>
      <c r="BU587" s="1"/>
      <c r="BW587" s="1"/>
      <c r="BX587" s="1"/>
      <c r="BY587" s="1"/>
      <c r="BZ587" s="1"/>
      <c r="CA587" s="1"/>
      <c r="CC587" s="1"/>
      <c r="CD587" s="1"/>
      <c r="CE587" s="1"/>
      <c r="CF587" s="1"/>
      <c r="CG587" s="1"/>
      <c r="CI587" s="1"/>
      <c r="CJ587" s="1"/>
      <c r="CK587" s="1"/>
      <c r="CL587" s="1"/>
      <c r="CM587" s="1"/>
      <c r="CO587" s="1"/>
      <c r="CP587" s="1"/>
      <c r="CR587" s="1"/>
      <c r="CS587" s="1"/>
      <c r="CT587" s="1"/>
      <c r="CU587" s="1"/>
      <c r="CV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T587" s="1"/>
      <c r="DU587" s="1"/>
      <c r="DV587" s="1"/>
      <c r="DW587" s="1"/>
      <c r="DX587" s="1"/>
      <c r="DY587" s="1"/>
    </row>
    <row r="588" spans="1:129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W588" s="1"/>
      <c r="X588" s="10"/>
      <c r="Y588" s="1"/>
      <c r="AA588" s="1"/>
      <c r="AB588" s="1"/>
      <c r="AC588" s="1"/>
      <c r="AE588" s="1"/>
      <c r="AF588" s="1"/>
      <c r="AG588" s="1"/>
      <c r="AI588" s="1"/>
      <c r="AJ588" s="1"/>
      <c r="AK588" s="1"/>
      <c r="AM588" s="1"/>
      <c r="AN588" s="1"/>
      <c r="AO588" s="1"/>
      <c r="AP588" s="1"/>
      <c r="AQ588" s="1"/>
      <c r="AR588" s="1"/>
      <c r="AS588" s="1"/>
      <c r="AT588" s="1"/>
      <c r="AU588" s="1"/>
      <c r="AW588" s="1"/>
      <c r="AX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N588" s="1"/>
      <c r="BO588" s="1"/>
      <c r="BP588" s="1"/>
      <c r="BQ588" s="1"/>
      <c r="BR588" s="1"/>
      <c r="BT588" s="1"/>
      <c r="BU588" s="1"/>
      <c r="BW588" s="1"/>
      <c r="BX588" s="1"/>
      <c r="BY588" s="1"/>
      <c r="BZ588" s="1"/>
      <c r="CA588" s="1"/>
      <c r="CC588" s="1"/>
      <c r="CD588" s="1"/>
      <c r="CE588" s="1"/>
      <c r="CF588" s="1"/>
      <c r="CG588" s="1"/>
      <c r="CI588" s="1"/>
      <c r="CJ588" s="1"/>
      <c r="CK588" s="1"/>
      <c r="CL588" s="1"/>
      <c r="CM588" s="1"/>
      <c r="CO588" s="1"/>
      <c r="CP588" s="1"/>
      <c r="CR588" s="1"/>
      <c r="CS588" s="1"/>
      <c r="CT588" s="1"/>
      <c r="CU588" s="1"/>
      <c r="CV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T588" s="1"/>
      <c r="DU588" s="1"/>
      <c r="DV588" s="1"/>
      <c r="DW588" s="1"/>
      <c r="DX588" s="1"/>
      <c r="DY588" s="1"/>
    </row>
    <row r="589" spans="1:129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W589" s="1"/>
      <c r="X589" s="10"/>
      <c r="Y589" s="1"/>
      <c r="AA589" s="1"/>
      <c r="AB589" s="1"/>
      <c r="AC589" s="1"/>
      <c r="AE589" s="1"/>
      <c r="AF589" s="1"/>
      <c r="AG589" s="1"/>
      <c r="AI589" s="1"/>
      <c r="AJ589" s="1"/>
      <c r="AK589" s="1"/>
      <c r="AM589" s="1"/>
      <c r="AN589" s="1"/>
      <c r="AO589" s="1"/>
      <c r="AP589" s="1"/>
      <c r="AQ589" s="1"/>
      <c r="AR589" s="1"/>
      <c r="AS589" s="1"/>
      <c r="AT589" s="1"/>
      <c r="AU589" s="1"/>
      <c r="AW589" s="1"/>
      <c r="AX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N589" s="1"/>
      <c r="BO589" s="1"/>
      <c r="BP589" s="1"/>
      <c r="BQ589" s="1"/>
      <c r="BR589" s="1"/>
      <c r="BT589" s="1"/>
      <c r="BU589" s="1"/>
      <c r="BW589" s="1"/>
      <c r="BX589" s="1"/>
      <c r="BY589" s="1"/>
      <c r="BZ589" s="1"/>
      <c r="CA589" s="1"/>
      <c r="CC589" s="1"/>
      <c r="CD589" s="1"/>
      <c r="CE589" s="1"/>
      <c r="CF589" s="1"/>
      <c r="CG589" s="1"/>
      <c r="CI589" s="1"/>
      <c r="CJ589" s="1"/>
      <c r="CK589" s="1"/>
      <c r="CL589" s="1"/>
      <c r="CM589" s="1"/>
      <c r="CO589" s="1"/>
      <c r="CP589" s="1"/>
      <c r="CR589" s="1"/>
      <c r="CS589" s="1"/>
      <c r="CT589" s="1"/>
      <c r="CU589" s="1"/>
      <c r="CV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T589" s="1"/>
      <c r="DU589" s="1"/>
      <c r="DV589" s="1"/>
      <c r="DW589" s="1"/>
      <c r="DX589" s="1"/>
      <c r="DY589" s="1"/>
    </row>
    <row r="590" spans="1:129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W590" s="1"/>
      <c r="X590" s="10"/>
      <c r="Y590" s="1"/>
      <c r="AA590" s="1"/>
      <c r="AB590" s="1"/>
      <c r="AC590" s="1"/>
      <c r="AE590" s="1"/>
      <c r="AF590" s="1"/>
      <c r="AG590" s="1"/>
      <c r="AI590" s="1"/>
      <c r="AJ590" s="1"/>
      <c r="AK590" s="1"/>
      <c r="AM590" s="1"/>
      <c r="AN590" s="1"/>
      <c r="AO590" s="1"/>
      <c r="AP590" s="1"/>
      <c r="AQ590" s="1"/>
      <c r="AR590" s="1"/>
      <c r="AS590" s="1"/>
      <c r="AT590" s="1"/>
      <c r="AU590" s="1"/>
      <c r="AW590" s="1"/>
      <c r="AX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N590" s="1"/>
      <c r="BO590" s="1"/>
      <c r="BP590" s="1"/>
      <c r="BQ590" s="1"/>
      <c r="BR590" s="1"/>
      <c r="BT590" s="1"/>
      <c r="BU590" s="1"/>
      <c r="BW590" s="1"/>
      <c r="BX590" s="1"/>
      <c r="BY590" s="1"/>
      <c r="BZ590" s="1"/>
      <c r="CA590" s="1"/>
      <c r="CC590" s="1"/>
      <c r="CD590" s="1"/>
      <c r="CE590" s="1"/>
      <c r="CF590" s="1"/>
      <c r="CG590" s="1"/>
      <c r="CI590" s="1"/>
      <c r="CJ590" s="1"/>
      <c r="CK590" s="1"/>
      <c r="CL590" s="1"/>
      <c r="CM590" s="1"/>
      <c r="CO590" s="1"/>
      <c r="CP590" s="1"/>
      <c r="CR590" s="1"/>
      <c r="CS590" s="1"/>
      <c r="CT590" s="1"/>
      <c r="CU590" s="1"/>
      <c r="CV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T590" s="1"/>
      <c r="DU590" s="1"/>
      <c r="DV590" s="1"/>
      <c r="DW590" s="1"/>
      <c r="DX590" s="1"/>
      <c r="DY590" s="1"/>
    </row>
    <row r="591" spans="1:129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W591" s="1"/>
      <c r="X591" s="10"/>
      <c r="Y591" s="1"/>
      <c r="AA591" s="1"/>
      <c r="AB591" s="1"/>
      <c r="AC591" s="1"/>
      <c r="AE591" s="1"/>
      <c r="AF591" s="1"/>
      <c r="AG591" s="1"/>
      <c r="AI591" s="1"/>
      <c r="AJ591" s="1"/>
      <c r="AK591" s="1"/>
      <c r="AM591" s="1"/>
      <c r="AN591" s="1"/>
      <c r="AO591" s="1"/>
      <c r="AP591" s="1"/>
      <c r="AQ591" s="1"/>
      <c r="AR591" s="1"/>
      <c r="AS591" s="1"/>
      <c r="AT591" s="1"/>
      <c r="AU591" s="1"/>
      <c r="AW591" s="1"/>
      <c r="AX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N591" s="1"/>
      <c r="BO591" s="1"/>
      <c r="BP591" s="1"/>
      <c r="BQ591" s="1"/>
      <c r="BR591" s="1"/>
      <c r="BT591" s="1"/>
      <c r="BU591" s="1"/>
      <c r="BW591" s="1"/>
      <c r="BX591" s="1"/>
      <c r="BY591" s="1"/>
      <c r="BZ591" s="1"/>
      <c r="CA591" s="1"/>
      <c r="CC591" s="1"/>
      <c r="CD591" s="1"/>
      <c r="CE591" s="1"/>
      <c r="CF591" s="1"/>
      <c r="CG591" s="1"/>
      <c r="CI591" s="1"/>
      <c r="CJ591" s="1"/>
      <c r="CK591" s="1"/>
      <c r="CL591" s="1"/>
      <c r="CM591" s="1"/>
      <c r="CO591" s="1"/>
      <c r="CP591" s="1"/>
      <c r="CR591" s="1"/>
      <c r="CS591" s="1"/>
      <c r="CT591" s="1"/>
      <c r="CU591" s="1"/>
      <c r="CV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T591" s="1"/>
      <c r="DU591" s="1"/>
      <c r="DV591" s="1"/>
      <c r="DW591" s="1"/>
      <c r="DX591" s="1"/>
      <c r="DY591" s="1"/>
    </row>
    <row r="592" spans="1:129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W592" s="1"/>
      <c r="X592" s="10"/>
      <c r="Y592" s="1"/>
      <c r="AA592" s="1"/>
      <c r="AB592" s="1"/>
      <c r="AC592" s="1"/>
      <c r="AE592" s="1"/>
      <c r="AF592" s="1"/>
      <c r="AG592" s="1"/>
      <c r="AI592" s="1"/>
      <c r="AJ592" s="1"/>
      <c r="AK592" s="1"/>
      <c r="AM592" s="1"/>
      <c r="AN592" s="1"/>
      <c r="AO592" s="1"/>
      <c r="AP592" s="1"/>
      <c r="AQ592" s="1"/>
      <c r="AR592" s="1"/>
      <c r="AS592" s="1"/>
      <c r="AT592" s="1"/>
      <c r="AU592" s="1"/>
      <c r="AW592" s="1"/>
      <c r="AX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N592" s="1"/>
      <c r="BO592" s="1"/>
      <c r="BP592" s="1"/>
      <c r="BQ592" s="1"/>
      <c r="BR592" s="1"/>
      <c r="BT592" s="1"/>
      <c r="BU592" s="1"/>
      <c r="BW592" s="1"/>
      <c r="BX592" s="1"/>
      <c r="BY592" s="1"/>
      <c r="BZ592" s="1"/>
      <c r="CA592" s="1"/>
      <c r="CC592" s="1"/>
      <c r="CD592" s="1"/>
      <c r="CE592" s="1"/>
      <c r="CF592" s="1"/>
      <c r="CG592" s="1"/>
      <c r="CI592" s="1"/>
      <c r="CJ592" s="1"/>
      <c r="CK592" s="1"/>
      <c r="CL592" s="1"/>
      <c r="CM592" s="1"/>
      <c r="CO592" s="1"/>
      <c r="CP592" s="1"/>
      <c r="CR592" s="1"/>
      <c r="CS592" s="1"/>
      <c r="CT592" s="1"/>
      <c r="CU592" s="1"/>
      <c r="CV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T592" s="1"/>
      <c r="DU592" s="1"/>
      <c r="DV592" s="1"/>
      <c r="DW592" s="1"/>
      <c r="DX592" s="1"/>
      <c r="DY592" s="1"/>
    </row>
    <row r="593" spans="1:129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W593" s="1"/>
      <c r="X593" s="10"/>
      <c r="Y593" s="1"/>
      <c r="AA593" s="1"/>
      <c r="AB593" s="1"/>
      <c r="AC593" s="1"/>
      <c r="AE593" s="1"/>
      <c r="AF593" s="1"/>
      <c r="AG593" s="1"/>
      <c r="AI593" s="1"/>
      <c r="AJ593" s="1"/>
      <c r="AK593" s="1"/>
      <c r="AM593" s="1"/>
      <c r="AN593" s="1"/>
      <c r="AO593" s="1"/>
      <c r="AP593" s="1"/>
      <c r="AQ593" s="1"/>
      <c r="AR593" s="1"/>
      <c r="AS593" s="1"/>
      <c r="AT593" s="1"/>
      <c r="AU593" s="1"/>
      <c r="AW593" s="1"/>
      <c r="AX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N593" s="1"/>
      <c r="BO593" s="1"/>
      <c r="BP593" s="1"/>
      <c r="BQ593" s="1"/>
      <c r="BR593" s="1"/>
      <c r="BT593" s="1"/>
      <c r="BU593" s="1"/>
      <c r="BW593" s="1"/>
      <c r="BX593" s="1"/>
      <c r="BY593" s="1"/>
      <c r="BZ593" s="1"/>
      <c r="CA593" s="1"/>
      <c r="CC593" s="1"/>
      <c r="CD593" s="1"/>
      <c r="CE593" s="1"/>
      <c r="CF593" s="1"/>
      <c r="CG593" s="1"/>
      <c r="CI593" s="1"/>
      <c r="CJ593" s="1"/>
      <c r="CK593" s="1"/>
      <c r="CL593" s="1"/>
      <c r="CM593" s="1"/>
      <c r="CO593" s="1"/>
      <c r="CP593" s="1"/>
      <c r="CR593" s="1"/>
      <c r="CS593" s="1"/>
      <c r="CT593" s="1"/>
      <c r="CU593" s="1"/>
      <c r="CV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T593" s="1"/>
      <c r="DU593" s="1"/>
      <c r="DV593" s="1"/>
      <c r="DW593" s="1"/>
      <c r="DX593" s="1"/>
      <c r="DY593" s="1"/>
    </row>
    <row r="594" spans="1:129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W594" s="1"/>
      <c r="X594" s="10"/>
      <c r="Y594" s="1"/>
      <c r="AA594" s="1"/>
      <c r="AB594" s="1"/>
      <c r="AC594" s="1"/>
      <c r="AE594" s="1"/>
      <c r="AF594" s="1"/>
      <c r="AG594" s="1"/>
      <c r="AI594" s="1"/>
      <c r="AJ594" s="1"/>
      <c r="AK594" s="1"/>
      <c r="AM594" s="1"/>
      <c r="AN594" s="1"/>
      <c r="AO594" s="1"/>
      <c r="AP594" s="1"/>
      <c r="AQ594" s="1"/>
      <c r="AR594" s="1"/>
      <c r="AS594" s="1"/>
      <c r="AT594" s="1"/>
      <c r="AU594" s="1"/>
      <c r="AW594" s="1"/>
      <c r="AX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N594" s="1"/>
      <c r="BO594" s="1"/>
      <c r="BP594" s="1"/>
      <c r="BQ594" s="1"/>
      <c r="BR594" s="1"/>
      <c r="BT594" s="1"/>
      <c r="BU594" s="1"/>
      <c r="BW594" s="1"/>
      <c r="BX594" s="1"/>
      <c r="BY594" s="1"/>
      <c r="BZ594" s="1"/>
      <c r="CA594" s="1"/>
      <c r="CC594" s="1"/>
      <c r="CD594" s="1"/>
      <c r="CE594" s="1"/>
      <c r="CF594" s="1"/>
      <c r="CG594" s="1"/>
      <c r="CI594" s="1"/>
      <c r="CJ594" s="1"/>
      <c r="CK594" s="1"/>
      <c r="CL594" s="1"/>
      <c r="CM594" s="1"/>
      <c r="CO594" s="1"/>
      <c r="CP594" s="1"/>
      <c r="CR594" s="1"/>
      <c r="CS594" s="1"/>
      <c r="CT594" s="1"/>
      <c r="CU594" s="1"/>
      <c r="CV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T594" s="1"/>
      <c r="DU594" s="1"/>
      <c r="DV594" s="1"/>
      <c r="DW594" s="1"/>
      <c r="DX594" s="1"/>
      <c r="DY594" s="1"/>
    </row>
    <row r="595" spans="1:129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W595" s="1"/>
      <c r="X595" s="10"/>
      <c r="Y595" s="1"/>
      <c r="AA595" s="1"/>
      <c r="AB595" s="1"/>
      <c r="AC595" s="1"/>
      <c r="AE595" s="1"/>
      <c r="AF595" s="1"/>
      <c r="AG595" s="1"/>
      <c r="AI595" s="1"/>
      <c r="AJ595" s="1"/>
      <c r="AK595" s="1"/>
      <c r="AM595" s="1"/>
      <c r="AN595" s="1"/>
      <c r="AO595" s="1"/>
      <c r="AP595" s="1"/>
      <c r="AQ595" s="1"/>
      <c r="AR595" s="1"/>
      <c r="AS595" s="1"/>
      <c r="AT595" s="1"/>
      <c r="AU595" s="1"/>
      <c r="AW595" s="1"/>
      <c r="AX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N595" s="1"/>
      <c r="BO595" s="1"/>
      <c r="BP595" s="1"/>
      <c r="BQ595" s="1"/>
      <c r="BR595" s="1"/>
      <c r="BT595" s="1"/>
      <c r="BU595" s="1"/>
      <c r="BW595" s="1"/>
      <c r="BX595" s="1"/>
      <c r="BY595" s="1"/>
      <c r="BZ595" s="1"/>
      <c r="CA595" s="1"/>
      <c r="CC595" s="1"/>
      <c r="CD595" s="1"/>
      <c r="CE595" s="1"/>
      <c r="CF595" s="1"/>
      <c r="CG595" s="1"/>
      <c r="CI595" s="1"/>
      <c r="CJ595" s="1"/>
      <c r="CK595" s="1"/>
      <c r="CL595" s="1"/>
      <c r="CM595" s="1"/>
      <c r="CO595" s="1"/>
      <c r="CP595" s="1"/>
      <c r="CR595" s="1"/>
      <c r="CS595" s="1"/>
      <c r="CT595" s="1"/>
      <c r="CU595" s="1"/>
      <c r="CV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T595" s="1"/>
      <c r="DU595" s="1"/>
      <c r="DV595" s="1"/>
      <c r="DW595" s="1"/>
      <c r="DX595" s="1"/>
      <c r="DY595" s="1"/>
    </row>
    <row r="596" spans="1:129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W596" s="1"/>
      <c r="X596" s="10"/>
      <c r="Y596" s="1"/>
      <c r="AA596" s="1"/>
      <c r="AB596" s="1"/>
      <c r="AC596" s="1"/>
      <c r="AE596" s="1"/>
      <c r="AF596" s="1"/>
      <c r="AG596" s="1"/>
      <c r="AI596" s="1"/>
      <c r="AJ596" s="1"/>
      <c r="AK596" s="1"/>
      <c r="AM596" s="1"/>
      <c r="AN596" s="1"/>
      <c r="AO596" s="1"/>
      <c r="AP596" s="1"/>
      <c r="AQ596" s="1"/>
      <c r="AR596" s="1"/>
      <c r="AS596" s="1"/>
      <c r="AT596" s="1"/>
      <c r="AU596" s="1"/>
      <c r="AW596" s="1"/>
      <c r="AX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N596" s="1"/>
      <c r="BO596" s="1"/>
      <c r="BP596" s="1"/>
      <c r="BQ596" s="1"/>
      <c r="BR596" s="1"/>
      <c r="BT596" s="1"/>
      <c r="BU596" s="1"/>
      <c r="BW596" s="1"/>
      <c r="BX596" s="1"/>
      <c r="BY596" s="1"/>
      <c r="BZ596" s="1"/>
      <c r="CA596" s="1"/>
      <c r="CC596" s="1"/>
      <c r="CD596" s="1"/>
      <c r="CE596" s="1"/>
      <c r="CF596" s="1"/>
      <c r="CG596" s="1"/>
      <c r="CI596" s="1"/>
      <c r="CJ596" s="1"/>
      <c r="CK596" s="1"/>
      <c r="CL596" s="1"/>
      <c r="CM596" s="1"/>
      <c r="CO596" s="1"/>
      <c r="CP596" s="1"/>
      <c r="CR596" s="1"/>
      <c r="CS596" s="1"/>
      <c r="CT596" s="1"/>
      <c r="CU596" s="1"/>
      <c r="CV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T596" s="1"/>
      <c r="DU596" s="1"/>
      <c r="DV596" s="1"/>
      <c r="DW596" s="1"/>
      <c r="DX596" s="1"/>
      <c r="DY596" s="1"/>
    </row>
    <row r="597" spans="1:129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W597" s="1"/>
      <c r="X597" s="10"/>
      <c r="Y597" s="1"/>
      <c r="AA597" s="1"/>
      <c r="AB597" s="1"/>
      <c r="AC597" s="1"/>
      <c r="AE597" s="1"/>
      <c r="AF597" s="1"/>
      <c r="AG597" s="1"/>
      <c r="AI597" s="1"/>
      <c r="AJ597" s="1"/>
      <c r="AK597" s="1"/>
      <c r="AM597" s="1"/>
      <c r="AN597" s="1"/>
      <c r="AO597" s="1"/>
      <c r="AP597" s="1"/>
      <c r="AQ597" s="1"/>
      <c r="AR597" s="1"/>
      <c r="AS597" s="1"/>
      <c r="AT597" s="1"/>
      <c r="AU597" s="1"/>
      <c r="AW597" s="1"/>
      <c r="AX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N597" s="1"/>
      <c r="BO597" s="1"/>
      <c r="BP597" s="1"/>
      <c r="BQ597" s="1"/>
      <c r="BR597" s="1"/>
      <c r="BT597" s="1"/>
      <c r="BU597" s="1"/>
      <c r="BW597" s="1"/>
      <c r="BX597" s="1"/>
      <c r="BY597" s="1"/>
      <c r="BZ597" s="1"/>
      <c r="CA597" s="1"/>
      <c r="CC597" s="1"/>
      <c r="CD597" s="1"/>
      <c r="CE597" s="1"/>
      <c r="CF597" s="1"/>
      <c r="CG597" s="1"/>
      <c r="CI597" s="1"/>
      <c r="CJ597" s="1"/>
      <c r="CK597" s="1"/>
      <c r="CL597" s="1"/>
      <c r="CM597" s="1"/>
      <c r="CO597" s="1"/>
      <c r="CP597" s="1"/>
      <c r="CR597" s="1"/>
      <c r="CS597" s="1"/>
      <c r="CT597" s="1"/>
      <c r="CU597" s="1"/>
      <c r="CV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T597" s="1"/>
      <c r="DU597" s="1"/>
      <c r="DV597" s="1"/>
      <c r="DW597" s="1"/>
      <c r="DX597" s="1"/>
      <c r="DY597" s="1"/>
    </row>
    <row r="598" spans="1:129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W598" s="1"/>
      <c r="X598" s="10"/>
      <c r="Y598" s="1"/>
      <c r="AA598" s="1"/>
      <c r="AB598" s="1"/>
      <c r="AC598" s="1"/>
      <c r="AE598" s="1"/>
      <c r="AF598" s="1"/>
      <c r="AG598" s="1"/>
      <c r="AI598" s="1"/>
      <c r="AJ598" s="1"/>
      <c r="AK598" s="1"/>
      <c r="AM598" s="1"/>
      <c r="AN598" s="1"/>
      <c r="AO598" s="1"/>
      <c r="AP598" s="1"/>
      <c r="AQ598" s="1"/>
      <c r="AR598" s="1"/>
      <c r="AS598" s="1"/>
      <c r="AT598" s="1"/>
      <c r="AU598" s="1"/>
      <c r="AW598" s="1"/>
      <c r="AX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N598" s="1"/>
      <c r="BO598" s="1"/>
      <c r="BP598" s="1"/>
      <c r="BQ598" s="1"/>
      <c r="BR598" s="1"/>
      <c r="BT598" s="1"/>
      <c r="BU598" s="1"/>
      <c r="BW598" s="1"/>
      <c r="BX598" s="1"/>
      <c r="BY598" s="1"/>
      <c r="BZ598" s="1"/>
      <c r="CA598" s="1"/>
      <c r="CC598" s="1"/>
      <c r="CD598" s="1"/>
      <c r="CE598" s="1"/>
      <c r="CF598" s="1"/>
      <c r="CG598" s="1"/>
      <c r="CI598" s="1"/>
      <c r="CJ598" s="1"/>
      <c r="CK598" s="1"/>
      <c r="CL598" s="1"/>
      <c r="CM598" s="1"/>
      <c r="CO598" s="1"/>
      <c r="CP598" s="1"/>
      <c r="CR598" s="1"/>
      <c r="CS598" s="1"/>
      <c r="CT598" s="1"/>
      <c r="CU598" s="1"/>
      <c r="CV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T598" s="1"/>
      <c r="DU598" s="1"/>
      <c r="DV598" s="1"/>
      <c r="DW598" s="1"/>
      <c r="DX598" s="1"/>
      <c r="DY598" s="1"/>
    </row>
    <row r="599" spans="1:129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W599" s="1"/>
      <c r="X599" s="10"/>
      <c r="Y599" s="1"/>
      <c r="AA599" s="1"/>
      <c r="AB599" s="1"/>
      <c r="AC599" s="1"/>
      <c r="AE599" s="1"/>
      <c r="AF599" s="1"/>
      <c r="AG599" s="1"/>
      <c r="AI599" s="1"/>
      <c r="AJ599" s="1"/>
      <c r="AK599" s="1"/>
      <c r="AM599" s="1"/>
      <c r="AN599" s="1"/>
      <c r="AO599" s="1"/>
      <c r="AP599" s="1"/>
      <c r="AQ599" s="1"/>
      <c r="AR599" s="1"/>
      <c r="AS599" s="1"/>
      <c r="AT599" s="1"/>
      <c r="AU599" s="1"/>
      <c r="AW599" s="1"/>
      <c r="AX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N599" s="1"/>
      <c r="BO599" s="1"/>
      <c r="BP599" s="1"/>
      <c r="BQ599" s="1"/>
      <c r="BR599" s="1"/>
      <c r="BT599" s="1"/>
      <c r="BU599" s="1"/>
      <c r="BW599" s="1"/>
      <c r="BX599" s="1"/>
      <c r="BY599" s="1"/>
      <c r="BZ599" s="1"/>
      <c r="CA599" s="1"/>
      <c r="CC599" s="1"/>
      <c r="CD599" s="1"/>
      <c r="CE599" s="1"/>
      <c r="CF599" s="1"/>
      <c r="CG599" s="1"/>
      <c r="CI599" s="1"/>
      <c r="CJ599" s="1"/>
      <c r="CK599" s="1"/>
      <c r="CL599" s="1"/>
      <c r="CM599" s="1"/>
      <c r="CO599" s="1"/>
      <c r="CP599" s="1"/>
      <c r="CR599" s="1"/>
      <c r="CS599" s="1"/>
      <c r="CT599" s="1"/>
      <c r="CU599" s="1"/>
      <c r="CV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T599" s="1"/>
      <c r="DU599" s="1"/>
      <c r="DV599" s="1"/>
      <c r="DW599" s="1"/>
      <c r="DX599" s="1"/>
      <c r="DY599" s="1"/>
    </row>
    <row r="600" spans="1:129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W600" s="1"/>
      <c r="X600" s="10"/>
      <c r="Y600" s="1"/>
      <c r="AA600" s="1"/>
      <c r="AB600" s="1"/>
      <c r="AC600" s="1"/>
      <c r="AE600" s="1"/>
      <c r="AF600" s="1"/>
      <c r="AG600" s="1"/>
      <c r="AI600" s="1"/>
      <c r="AJ600" s="1"/>
      <c r="AK600" s="1"/>
      <c r="AM600" s="1"/>
      <c r="AN600" s="1"/>
      <c r="AO600" s="1"/>
      <c r="AP600" s="1"/>
      <c r="AQ600" s="1"/>
      <c r="AR600" s="1"/>
      <c r="AS600" s="1"/>
      <c r="AT600" s="1"/>
      <c r="AU600" s="1"/>
      <c r="AW600" s="1"/>
      <c r="AX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N600" s="1"/>
      <c r="BO600" s="1"/>
      <c r="BP600" s="1"/>
      <c r="BQ600" s="1"/>
      <c r="BR600" s="1"/>
      <c r="BT600" s="1"/>
      <c r="BU600" s="1"/>
      <c r="BW600" s="1"/>
      <c r="BX600" s="1"/>
      <c r="BY600" s="1"/>
      <c r="BZ600" s="1"/>
      <c r="CA600" s="1"/>
      <c r="CC600" s="1"/>
      <c r="CD600" s="1"/>
      <c r="CE600" s="1"/>
      <c r="CF600" s="1"/>
      <c r="CG600" s="1"/>
      <c r="CI600" s="1"/>
      <c r="CJ600" s="1"/>
      <c r="CK600" s="1"/>
      <c r="CL600" s="1"/>
      <c r="CM600" s="1"/>
      <c r="CO600" s="1"/>
      <c r="CP600" s="1"/>
      <c r="CR600" s="1"/>
      <c r="CS600" s="1"/>
      <c r="CT600" s="1"/>
      <c r="CU600" s="1"/>
      <c r="CV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T600" s="1"/>
      <c r="DU600" s="1"/>
      <c r="DV600" s="1"/>
      <c r="DW600" s="1"/>
      <c r="DX600" s="1"/>
      <c r="DY600" s="1"/>
    </row>
    <row r="601" spans="1:129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W601" s="1"/>
      <c r="X601" s="10"/>
      <c r="Y601" s="1"/>
      <c r="AA601" s="1"/>
      <c r="AB601" s="1"/>
      <c r="AC601" s="1"/>
      <c r="AE601" s="1"/>
      <c r="AF601" s="1"/>
      <c r="AG601" s="1"/>
      <c r="AI601" s="1"/>
      <c r="AJ601" s="1"/>
      <c r="AK601" s="1"/>
      <c r="AM601" s="1"/>
      <c r="AN601" s="1"/>
      <c r="AO601" s="1"/>
      <c r="AP601" s="1"/>
      <c r="AQ601" s="1"/>
      <c r="AR601" s="1"/>
      <c r="AS601" s="1"/>
      <c r="AT601" s="1"/>
      <c r="AU601" s="1"/>
      <c r="AW601" s="1"/>
      <c r="AX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N601" s="1"/>
      <c r="BO601" s="1"/>
      <c r="BP601" s="1"/>
      <c r="BQ601" s="1"/>
      <c r="BR601" s="1"/>
      <c r="BT601" s="1"/>
      <c r="BU601" s="1"/>
      <c r="BW601" s="1"/>
      <c r="BX601" s="1"/>
      <c r="BY601" s="1"/>
      <c r="BZ601" s="1"/>
      <c r="CA601" s="1"/>
      <c r="CC601" s="1"/>
      <c r="CD601" s="1"/>
      <c r="CE601" s="1"/>
      <c r="CF601" s="1"/>
      <c r="CG601" s="1"/>
      <c r="CI601" s="1"/>
      <c r="CJ601" s="1"/>
      <c r="CK601" s="1"/>
      <c r="CL601" s="1"/>
      <c r="CM601" s="1"/>
      <c r="CO601" s="1"/>
      <c r="CP601" s="1"/>
      <c r="CR601" s="1"/>
      <c r="CS601" s="1"/>
      <c r="CT601" s="1"/>
      <c r="CU601" s="1"/>
      <c r="CV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T601" s="1"/>
      <c r="DU601" s="1"/>
      <c r="DV601" s="1"/>
      <c r="DW601" s="1"/>
      <c r="DX601" s="1"/>
      <c r="DY601" s="1"/>
    </row>
    <row r="602" spans="1:129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W602" s="1"/>
      <c r="X602" s="10"/>
      <c r="Y602" s="1"/>
      <c r="AA602" s="1"/>
      <c r="AB602" s="1"/>
      <c r="AC602" s="1"/>
      <c r="AE602" s="1"/>
      <c r="AF602" s="1"/>
      <c r="AG602" s="1"/>
      <c r="AI602" s="1"/>
      <c r="AJ602" s="1"/>
      <c r="AK602" s="1"/>
      <c r="AM602" s="1"/>
      <c r="AN602" s="1"/>
      <c r="AO602" s="1"/>
      <c r="AP602" s="1"/>
      <c r="AQ602" s="1"/>
      <c r="AR602" s="1"/>
      <c r="AS602" s="1"/>
      <c r="AT602" s="1"/>
      <c r="AU602" s="1"/>
      <c r="AW602" s="1"/>
      <c r="AX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N602" s="1"/>
      <c r="BO602" s="1"/>
      <c r="BP602" s="1"/>
      <c r="BQ602" s="1"/>
      <c r="BR602" s="1"/>
      <c r="BT602" s="1"/>
      <c r="BU602" s="1"/>
      <c r="BW602" s="1"/>
      <c r="BX602" s="1"/>
      <c r="BY602" s="1"/>
      <c r="BZ602" s="1"/>
      <c r="CA602" s="1"/>
      <c r="CC602" s="1"/>
      <c r="CD602" s="1"/>
      <c r="CE602" s="1"/>
      <c r="CF602" s="1"/>
      <c r="CG602" s="1"/>
      <c r="CI602" s="1"/>
      <c r="CJ602" s="1"/>
      <c r="CK602" s="1"/>
      <c r="CL602" s="1"/>
      <c r="CM602" s="1"/>
      <c r="CO602" s="1"/>
      <c r="CP602" s="1"/>
      <c r="CR602" s="1"/>
      <c r="CS602" s="1"/>
      <c r="CT602" s="1"/>
      <c r="CU602" s="1"/>
      <c r="CV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T602" s="1"/>
      <c r="DU602" s="1"/>
      <c r="DV602" s="1"/>
      <c r="DW602" s="1"/>
      <c r="DX602" s="1"/>
      <c r="DY602" s="1"/>
    </row>
    <row r="603" spans="1:129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W603" s="1"/>
      <c r="X603" s="10"/>
      <c r="Y603" s="1"/>
      <c r="AA603" s="1"/>
      <c r="AB603" s="1"/>
      <c r="AC603" s="1"/>
      <c r="AE603" s="1"/>
      <c r="AF603" s="1"/>
      <c r="AG603" s="1"/>
      <c r="AI603" s="1"/>
      <c r="AJ603" s="1"/>
      <c r="AK603" s="1"/>
      <c r="AM603" s="1"/>
      <c r="AN603" s="1"/>
      <c r="AO603" s="1"/>
      <c r="AP603" s="1"/>
      <c r="AQ603" s="1"/>
      <c r="AR603" s="1"/>
      <c r="AS603" s="1"/>
      <c r="AT603" s="1"/>
      <c r="AU603" s="1"/>
      <c r="AW603" s="1"/>
      <c r="AX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N603" s="1"/>
      <c r="BO603" s="1"/>
      <c r="BP603" s="1"/>
      <c r="BQ603" s="1"/>
      <c r="BR603" s="1"/>
      <c r="BT603" s="1"/>
      <c r="BU603" s="1"/>
      <c r="BW603" s="1"/>
      <c r="BX603" s="1"/>
      <c r="BY603" s="1"/>
      <c r="BZ603" s="1"/>
      <c r="CA603" s="1"/>
      <c r="CC603" s="1"/>
      <c r="CD603" s="1"/>
      <c r="CE603" s="1"/>
      <c r="CF603" s="1"/>
      <c r="CG603" s="1"/>
      <c r="CI603" s="1"/>
      <c r="CJ603" s="1"/>
      <c r="CK603" s="1"/>
      <c r="CL603" s="1"/>
      <c r="CM603" s="1"/>
      <c r="CO603" s="1"/>
      <c r="CP603" s="1"/>
      <c r="CR603" s="1"/>
      <c r="CS603" s="1"/>
      <c r="CT603" s="1"/>
      <c r="CU603" s="1"/>
      <c r="CV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T603" s="1"/>
      <c r="DU603" s="1"/>
      <c r="DV603" s="1"/>
      <c r="DW603" s="1"/>
      <c r="DX603" s="1"/>
      <c r="DY603" s="1"/>
    </row>
    <row r="604" spans="1:129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W604" s="1"/>
      <c r="X604" s="10"/>
      <c r="Y604" s="1"/>
      <c r="AA604" s="1"/>
      <c r="AB604" s="1"/>
      <c r="AC604" s="1"/>
      <c r="AE604" s="1"/>
      <c r="AF604" s="1"/>
      <c r="AG604" s="1"/>
      <c r="AI604" s="1"/>
      <c r="AJ604" s="1"/>
      <c r="AK604" s="1"/>
      <c r="AM604" s="1"/>
      <c r="AN604" s="1"/>
      <c r="AO604" s="1"/>
      <c r="AP604" s="1"/>
      <c r="AQ604" s="1"/>
      <c r="AR604" s="1"/>
      <c r="AS604" s="1"/>
      <c r="AT604" s="1"/>
      <c r="AU604" s="1"/>
      <c r="AW604" s="1"/>
      <c r="AX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N604" s="1"/>
      <c r="BO604" s="1"/>
      <c r="BP604" s="1"/>
      <c r="BQ604" s="1"/>
      <c r="BR604" s="1"/>
      <c r="BT604" s="1"/>
      <c r="BU604" s="1"/>
      <c r="BW604" s="1"/>
      <c r="BX604" s="1"/>
      <c r="BY604" s="1"/>
      <c r="BZ604" s="1"/>
      <c r="CA604" s="1"/>
      <c r="CC604" s="1"/>
      <c r="CD604" s="1"/>
      <c r="CE604" s="1"/>
      <c r="CF604" s="1"/>
      <c r="CG604" s="1"/>
      <c r="CI604" s="1"/>
      <c r="CJ604" s="1"/>
      <c r="CK604" s="1"/>
      <c r="CL604" s="1"/>
      <c r="CM604" s="1"/>
      <c r="CO604" s="1"/>
      <c r="CP604" s="1"/>
      <c r="CR604" s="1"/>
      <c r="CS604" s="1"/>
      <c r="CT604" s="1"/>
      <c r="CU604" s="1"/>
      <c r="CV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T604" s="1"/>
      <c r="DU604" s="1"/>
      <c r="DV604" s="1"/>
      <c r="DW604" s="1"/>
      <c r="DX604" s="1"/>
      <c r="DY604" s="1"/>
    </row>
    <row r="605" spans="1:129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W605" s="1"/>
      <c r="X605" s="10"/>
      <c r="Y605" s="1"/>
      <c r="AA605" s="1"/>
      <c r="AB605" s="1"/>
      <c r="AC605" s="1"/>
      <c r="AE605" s="1"/>
      <c r="AF605" s="1"/>
      <c r="AG605" s="1"/>
      <c r="AI605" s="1"/>
      <c r="AJ605" s="1"/>
      <c r="AK605" s="1"/>
      <c r="AM605" s="1"/>
      <c r="AN605" s="1"/>
      <c r="AO605" s="1"/>
      <c r="AP605" s="1"/>
      <c r="AQ605" s="1"/>
      <c r="AR605" s="1"/>
      <c r="AS605" s="1"/>
      <c r="AT605" s="1"/>
      <c r="AU605" s="1"/>
      <c r="AW605" s="1"/>
      <c r="AX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N605" s="1"/>
      <c r="BO605" s="1"/>
      <c r="BP605" s="1"/>
      <c r="BQ605" s="1"/>
      <c r="BR605" s="1"/>
      <c r="BT605" s="1"/>
      <c r="BU605" s="1"/>
      <c r="BW605" s="1"/>
      <c r="BX605" s="1"/>
      <c r="BY605" s="1"/>
      <c r="BZ605" s="1"/>
      <c r="CA605" s="1"/>
      <c r="CC605" s="1"/>
      <c r="CD605" s="1"/>
      <c r="CE605" s="1"/>
      <c r="CF605" s="1"/>
      <c r="CG605" s="1"/>
      <c r="CI605" s="1"/>
      <c r="CJ605" s="1"/>
      <c r="CK605" s="1"/>
      <c r="CL605" s="1"/>
      <c r="CM605" s="1"/>
      <c r="CO605" s="1"/>
      <c r="CP605" s="1"/>
      <c r="CR605" s="1"/>
      <c r="CS605" s="1"/>
      <c r="CT605" s="1"/>
      <c r="CU605" s="1"/>
      <c r="CV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T605" s="1"/>
      <c r="DU605" s="1"/>
      <c r="DV605" s="1"/>
      <c r="DW605" s="1"/>
      <c r="DX605" s="1"/>
      <c r="DY605" s="1"/>
    </row>
    <row r="606" spans="1:129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W606" s="1"/>
      <c r="X606" s="10"/>
      <c r="Y606" s="1"/>
      <c r="AA606" s="1"/>
      <c r="AB606" s="1"/>
      <c r="AC606" s="1"/>
      <c r="AE606" s="1"/>
      <c r="AF606" s="1"/>
      <c r="AG606" s="1"/>
      <c r="AI606" s="1"/>
      <c r="AJ606" s="1"/>
      <c r="AK606" s="1"/>
      <c r="AM606" s="1"/>
      <c r="AN606" s="1"/>
      <c r="AO606" s="1"/>
      <c r="AP606" s="1"/>
      <c r="AQ606" s="1"/>
      <c r="AR606" s="1"/>
      <c r="AS606" s="1"/>
      <c r="AT606" s="1"/>
      <c r="AU606" s="1"/>
      <c r="AW606" s="1"/>
      <c r="AX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N606" s="1"/>
      <c r="BO606" s="1"/>
      <c r="BP606" s="1"/>
      <c r="BQ606" s="1"/>
      <c r="BR606" s="1"/>
      <c r="BT606" s="1"/>
      <c r="BU606" s="1"/>
      <c r="BW606" s="1"/>
      <c r="BX606" s="1"/>
      <c r="BY606" s="1"/>
      <c r="BZ606" s="1"/>
      <c r="CA606" s="1"/>
      <c r="CC606" s="1"/>
      <c r="CD606" s="1"/>
      <c r="CE606" s="1"/>
      <c r="CF606" s="1"/>
      <c r="CG606" s="1"/>
      <c r="CI606" s="1"/>
      <c r="CJ606" s="1"/>
      <c r="CK606" s="1"/>
      <c r="CL606" s="1"/>
      <c r="CM606" s="1"/>
      <c r="CO606" s="1"/>
      <c r="CP606" s="1"/>
      <c r="CR606" s="1"/>
      <c r="CS606" s="1"/>
      <c r="CT606" s="1"/>
      <c r="CU606" s="1"/>
      <c r="CV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T606" s="1"/>
      <c r="DU606" s="1"/>
      <c r="DV606" s="1"/>
      <c r="DW606" s="1"/>
      <c r="DX606" s="1"/>
      <c r="DY606" s="1"/>
    </row>
    <row r="607" spans="1:129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W607" s="1"/>
      <c r="X607" s="10"/>
      <c r="Y607" s="1"/>
      <c r="AA607" s="1"/>
      <c r="AB607" s="1"/>
      <c r="AC607" s="1"/>
      <c r="AE607" s="1"/>
      <c r="AF607" s="1"/>
      <c r="AG607" s="1"/>
      <c r="AI607" s="1"/>
      <c r="AJ607" s="1"/>
      <c r="AK607" s="1"/>
      <c r="AM607" s="1"/>
      <c r="AN607" s="1"/>
      <c r="AO607" s="1"/>
      <c r="AP607" s="1"/>
      <c r="AQ607" s="1"/>
      <c r="AR607" s="1"/>
      <c r="AS607" s="1"/>
      <c r="AT607" s="1"/>
      <c r="AU607" s="1"/>
      <c r="AW607" s="1"/>
      <c r="AX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N607" s="1"/>
      <c r="BO607" s="1"/>
      <c r="BP607" s="1"/>
      <c r="BQ607" s="1"/>
      <c r="BR607" s="1"/>
      <c r="BT607" s="1"/>
      <c r="BU607" s="1"/>
      <c r="BW607" s="1"/>
      <c r="BX607" s="1"/>
      <c r="BY607" s="1"/>
      <c r="BZ607" s="1"/>
      <c r="CA607" s="1"/>
      <c r="CC607" s="1"/>
      <c r="CD607" s="1"/>
      <c r="CE607" s="1"/>
      <c r="CF607" s="1"/>
      <c r="CG607" s="1"/>
      <c r="CI607" s="1"/>
      <c r="CJ607" s="1"/>
      <c r="CK607" s="1"/>
      <c r="CL607" s="1"/>
      <c r="CM607" s="1"/>
      <c r="CO607" s="1"/>
      <c r="CP607" s="1"/>
      <c r="CR607" s="1"/>
      <c r="CS607" s="1"/>
      <c r="CT607" s="1"/>
      <c r="CU607" s="1"/>
      <c r="CV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T607" s="1"/>
      <c r="DU607" s="1"/>
      <c r="DV607" s="1"/>
      <c r="DW607" s="1"/>
      <c r="DX607" s="1"/>
      <c r="DY607" s="1"/>
    </row>
    <row r="608" spans="1:129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W608" s="1"/>
      <c r="X608" s="10"/>
      <c r="Y608" s="1"/>
      <c r="AA608" s="1"/>
      <c r="AB608" s="1"/>
      <c r="AC608" s="1"/>
      <c r="AE608" s="1"/>
      <c r="AF608" s="1"/>
      <c r="AG608" s="1"/>
      <c r="AI608" s="1"/>
      <c r="AJ608" s="1"/>
      <c r="AK608" s="1"/>
      <c r="AM608" s="1"/>
      <c r="AN608" s="1"/>
      <c r="AO608" s="1"/>
      <c r="AP608" s="1"/>
      <c r="AQ608" s="1"/>
      <c r="AR608" s="1"/>
      <c r="AS608" s="1"/>
      <c r="AT608" s="1"/>
      <c r="AU608" s="1"/>
      <c r="AW608" s="1"/>
      <c r="AX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N608" s="1"/>
      <c r="BO608" s="1"/>
      <c r="BP608" s="1"/>
      <c r="BQ608" s="1"/>
      <c r="BR608" s="1"/>
      <c r="BT608" s="1"/>
      <c r="BU608" s="1"/>
      <c r="BW608" s="1"/>
      <c r="BX608" s="1"/>
      <c r="BY608" s="1"/>
      <c r="BZ608" s="1"/>
      <c r="CA608" s="1"/>
      <c r="CC608" s="1"/>
      <c r="CD608" s="1"/>
      <c r="CE608" s="1"/>
      <c r="CF608" s="1"/>
      <c r="CG608" s="1"/>
      <c r="CI608" s="1"/>
      <c r="CJ608" s="1"/>
      <c r="CK608" s="1"/>
      <c r="CL608" s="1"/>
      <c r="CM608" s="1"/>
      <c r="CO608" s="1"/>
      <c r="CP608" s="1"/>
      <c r="CR608" s="1"/>
      <c r="CS608" s="1"/>
      <c r="CT608" s="1"/>
      <c r="CU608" s="1"/>
      <c r="CV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T608" s="1"/>
      <c r="DU608" s="1"/>
      <c r="DV608" s="1"/>
      <c r="DW608" s="1"/>
      <c r="DX608" s="1"/>
      <c r="DY608" s="1"/>
    </row>
    <row r="609" spans="1:129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W609" s="1"/>
      <c r="X609" s="10"/>
      <c r="Y609" s="1"/>
      <c r="AA609" s="1"/>
      <c r="AB609" s="1"/>
      <c r="AC609" s="1"/>
      <c r="AE609" s="1"/>
      <c r="AF609" s="1"/>
      <c r="AG609" s="1"/>
      <c r="AI609" s="1"/>
      <c r="AJ609" s="1"/>
      <c r="AK609" s="1"/>
      <c r="AM609" s="1"/>
      <c r="AN609" s="1"/>
      <c r="AO609" s="1"/>
      <c r="AP609" s="1"/>
      <c r="AQ609" s="1"/>
      <c r="AR609" s="1"/>
      <c r="AS609" s="1"/>
      <c r="AT609" s="1"/>
      <c r="AU609" s="1"/>
      <c r="AW609" s="1"/>
      <c r="AX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N609" s="1"/>
      <c r="BO609" s="1"/>
      <c r="BP609" s="1"/>
      <c r="BQ609" s="1"/>
      <c r="BR609" s="1"/>
      <c r="BT609" s="1"/>
      <c r="BU609" s="1"/>
      <c r="BW609" s="1"/>
      <c r="BX609" s="1"/>
      <c r="BY609" s="1"/>
      <c r="BZ609" s="1"/>
      <c r="CA609" s="1"/>
      <c r="CC609" s="1"/>
      <c r="CD609" s="1"/>
      <c r="CE609" s="1"/>
      <c r="CF609" s="1"/>
      <c r="CG609" s="1"/>
      <c r="CI609" s="1"/>
      <c r="CJ609" s="1"/>
      <c r="CK609" s="1"/>
      <c r="CL609" s="1"/>
      <c r="CM609" s="1"/>
      <c r="CO609" s="1"/>
      <c r="CP609" s="1"/>
      <c r="CR609" s="1"/>
      <c r="CS609" s="1"/>
      <c r="CT609" s="1"/>
      <c r="CU609" s="1"/>
      <c r="CV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T609" s="1"/>
      <c r="DU609" s="1"/>
      <c r="DV609" s="1"/>
      <c r="DW609" s="1"/>
      <c r="DX609" s="1"/>
      <c r="DY609" s="1"/>
    </row>
    <row r="610" spans="1:129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W610" s="1"/>
      <c r="X610" s="10"/>
      <c r="Y610" s="1"/>
      <c r="AA610" s="1"/>
      <c r="AB610" s="1"/>
      <c r="AC610" s="1"/>
      <c r="AE610" s="1"/>
      <c r="AF610" s="1"/>
      <c r="AG610" s="1"/>
      <c r="AI610" s="1"/>
      <c r="AJ610" s="1"/>
      <c r="AK610" s="1"/>
      <c r="AM610" s="1"/>
      <c r="AN610" s="1"/>
      <c r="AO610" s="1"/>
      <c r="AP610" s="1"/>
      <c r="AQ610" s="1"/>
      <c r="AR610" s="1"/>
      <c r="AS610" s="1"/>
      <c r="AT610" s="1"/>
      <c r="AU610" s="1"/>
      <c r="AW610" s="1"/>
      <c r="AX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N610" s="1"/>
      <c r="BO610" s="1"/>
      <c r="BP610" s="1"/>
      <c r="BQ610" s="1"/>
      <c r="BR610" s="1"/>
      <c r="BT610" s="1"/>
      <c r="BU610" s="1"/>
      <c r="BW610" s="1"/>
      <c r="BX610" s="1"/>
      <c r="BY610" s="1"/>
      <c r="BZ610" s="1"/>
      <c r="CA610" s="1"/>
      <c r="CC610" s="1"/>
      <c r="CD610" s="1"/>
      <c r="CE610" s="1"/>
      <c r="CF610" s="1"/>
      <c r="CG610" s="1"/>
      <c r="CI610" s="1"/>
      <c r="CJ610" s="1"/>
      <c r="CK610" s="1"/>
      <c r="CL610" s="1"/>
      <c r="CM610" s="1"/>
      <c r="CO610" s="1"/>
      <c r="CP610" s="1"/>
      <c r="CR610" s="1"/>
      <c r="CS610" s="1"/>
      <c r="CT610" s="1"/>
      <c r="CU610" s="1"/>
      <c r="CV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T610" s="1"/>
      <c r="DU610" s="1"/>
      <c r="DV610" s="1"/>
      <c r="DW610" s="1"/>
      <c r="DX610" s="1"/>
      <c r="DY610" s="1"/>
    </row>
    <row r="611" spans="1:129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W611" s="1"/>
      <c r="X611" s="10"/>
      <c r="Y611" s="1"/>
      <c r="AA611" s="1"/>
      <c r="AB611" s="1"/>
      <c r="AC611" s="1"/>
      <c r="AE611" s="1"/>
      <c r="AF611" s="1"/>
      <c r="AG611" s="1"/>
      <c r="AI611" s="1"/>
      <c r="AJ611" s="1"/>
      <c r="AK611" s="1"/>
      <c r="AM611" s="1"/>
      <c r="AN611" s="1"/>
      <c r="AO611" s="1"/>
      <c r="AP611" s="1"/>
      <c r="AQ611" s="1"/>
      <c r="AR611" s="1"/>
      <c r="AS611" s="1"/>
      <c r="AT611" s="1"/>
      <c r="AU611" s="1"/>
      <c r="AW611" s="1"/>
      <c r="AX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N611" s="1"/>
      <c r="BO611" s="1"/>
      <c r="BP611" s="1"/>
      <c r="BQ611" s="1"/>
      <c r="BR611" s="1"/>
      <c r="BT611" s="1"/>
      <c r="BU611" s="1"/>
      <c r="BW611" s="1"/>
      <c r="BX611" s="1"/>
      <c r="BY611" s="1"/>
      <c r="BZ611" s="1"/>
      <c r="CA611" s="1"/>
      <c r="CC611" s="1"/>
      <c r="CD611" s="1"/>
      <c r="CE611" s="1"/>
      <c r="CF611" s="1"/>
      <c r="CG611" s="1"/>
      <c r="CI611" s="1"/>
      <c r="CJ611" s="1"/>
      <c r="CK611" s="1"/>
      <c r="CL611" s="1"/>
      <c r="CM611" s="1"/>
      <c r="CO611" s="1"/>
      <c r="CP611" s="1"/>
      <c r="CR611" s="1"/>
      <c r="CS611" s="1"/>
      <c r="CT611" s="1"/>
      <c r="CU611" s="1"/>
      <c r="CV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T611" s="1"/>
      <c r="DU611" s="1"/>
      <c r="DV611" s="1"/>
      <c r="DW611" s="1"/>
      <c r="DX611" s="1"/>
      <c r="DY611" s="1"/>
    </row>
    <row r="612" spans="1:129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W612" s="1"/>
      <c r="X612" s="10"/>
      <c r="Y612" s="1"/>
      <c r="AA612" s="1"/>
      <c r="AB612" s="1"/>
      <c r="AC612" s="1"/>
      <c r="AE612" s="1"/>
      <c r="AF612" s="1"/>
      <c r="AG612" s="1"/>
      <c r="AI612" s="1"/>
      <c r="AJ612" s="1"/>
      <c r="AK612" s="1"/>
      <c r="AM612" s="1"/>
      <c r="AN612" s="1"/>
      <c r="AO612" s="1"/>
      <c r="AP612" s="1"/>
      <c r="AQ612" s="1"/>
      <c r="AR612" s="1"/>
      <c r="AS612" s="1"/>
      <c r="AT612" s="1"/>
      <c r="AU612" s="1"/>
      <c r="AW612" s="1"/>
      <c r="AX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N612" s="1"/>
      <c r="BO612" s="1"/>
      <c r="BP612" s="1"/>
      <c r="BQ612" s="1"/>
      <c r="BR612" s="1"/>
      <c r="BT612" s="1"/>
      <c r="BU612" s="1"/>
      <c r="BW612" s="1"/>
      <c r="BX612" s="1"/>
      <c r="BY612" s="1"/>
      <c r="BZ612" s="1"/>
      <c r="CA612" s="1"/>
      <c r="CC612" s="1"/>
      <c r="CD612" s="1"/>
      <c r="CE612" s="1"/>
      <c r="CF612" s="1"/>
      <c r="CG612" s="1"/>
      <c r="CI612" s="1"/>
      <c r="CJ612" s="1"/>
      <c r="CK612" s="1"/>
      <c r="CL612" s="1"/>
      <c r="CM612" s="1"/>
      <c r="CO612" s="1"/>
      <c r="CP612" s="1"/>
      <c r="CR612" s="1"/>
      <c r="CS612" s="1"/>
      <c r="CT612" s="1"/>
      <c r="CU612" s="1"/>
      <c r="CV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T612" s="1"/>
      <c r="DU612" s="1"/>
      <c r="DV612" s="1"/>
      <c r="DW612" s="1"/>
      <c r="DX612" s="1"/>
      <c r="DY612" s="1"/>
    </row>
    <row r="613" spans="1:129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W613" s="1"/>
      <c r="X613" s="10"/>
      <c r="Y613" s="1"/>
      <c r="AA613" s="1"/>
      <c r="AB613" s="1"/>
      <c r="AC613" s="1"/>
      <c r="AE613" s="1"/>
      <c r="AF613" s="1"/>
      <c r="AG613" s="1"/>
      <c r="AI613" s="1"/>
      <c r="AJ613" s="1"/>
      <c r="AK613" s="1"/>
      <c r="AM613" s="1"/>
      <c r="AN613" s="1"/>
      <c r="AO613" s="1"/>
      <c r="AP613" s="1"/>
      <c r="AQ613" s="1"/>
      <c r="AR613" s="1"/>
      <c r="AS613" s="1"/>
      <c r="AT613" s="1"/>
      <c r="AU613" s="1"/>
      <c r="AW613" s="1"/>
      <c r="AX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N613" s="1"/>
      <c r="BO613" s="1"/>
      <c r="BP613" s="1"/>
      <c r="BQ613" s="1"/>
      <c r="BR613" s="1"/>
      <c r="BT613" s="1"/>
      <c r="BU613" s="1"/>
      <c r="BW613" s="1"/>
      <c r="BX613" s="1"/>
      <c r="BY613" s="1"/>
      <c r="BZ613" s="1"/>
      <c r="CA613" s="1"/>
      <c r="CC613" s="1"/>
      <c r="CD613" s="1"/>
      <c r="CE613" s="1"/>
      <c r="CF613" s="1"/>
      <c r="CG613" s="1"/>
      <c r="CI613" s="1"/>
      <c r="CJ613" s="1"/>
      <c r="CK613" s="1"/>
      <c r="CL613" s="1"/>
      <c r="CM613" s="1"/>
      <c r="CO613" s="1"/>
      <c r="CP613" s="1"/>
      <c r="CR613" s="1"/>
      <c r="CS613" s="1"/>
      <c r="CT613" s="1"/>
      <c r="CU613" s="1"/>
      <c r="CV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T613" s="1"/>
      <c r="DU613" s="1"/>
      <c r="DV613" s="1"/>
      <c r="DW613" s="1"/>
      <c r="DX613" s="1"/>
      <c r="DY613" s="1"/>
    </row>
    <row r="614" spans="1:129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W614" s="1"/>
      <c r="X614" s="10"/>
      <c r="Y614" s="1"/>
      <c r="AA614" s="1"/>
      <c r="AB614" s="1"/>
      <c r="AC614" s="1"/>
      <c r="AE614" s="1"/>
      <c r="AF614" s="1"/>
      <c r="AG614" s="1"/>
      <c r="AI614" s="1"/>
      <c r="AJ614" s="1"/>
      <c r="AK614" s="1"/>
      <c r="AM614" s="1"/>
      <c r="AN614" s="1"/>
      <c r="AO614" s="1"/>
      <c r="AP614" s="1"/>
      <c r="AQ614" s="1"/>
      <c r="AR614" s="1"/>
      <c r="AS614" s="1"/>
      <c r="AT614" s="1"/>
      <c r="AU614" s="1"/>
      <c r="AW614" s="1"/>
      <c r="AX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N614" s="1"/>
      <c r="BO614" s="1"/>
      <c r="BP614" s="1"/>
      <c r="BQ614" s="1"/>
      <c r="BR614" s="1"/>
      <c r="BT614" s="1"/>
      <c r="BU614" s="1"/>
      <c r="BW614" s="1"/>
      <c r="BX614" s="1"/>
      <c r="BY614" s="1"/>
      <c r="BZ614" s="1"/>
      <c r="CA614" s="1"/>
      <c r="CC614" s="1"/>
      <c r="CD614" s="1"/>
      <c r="CE614" s="1"/>
      <c r="CF614" s="1"/>
      <c r="CG614" s="1"/>
      <c r="CI614" s="1"/>
      <c r="CJ614" s="1"/>
      <c r="CK614" s="1"/>
      <c r="CL614" s="1"/>
      <c r="CM614" s="1"/>
      <c r="CO614" s="1"/>
      <c r="CP614" s="1"/>
      <c r="CR614" s="1"/>
      <c r="CS614" s="1"/>
      <c r="CT614" s="1"/>
      <c r="CU614" s="1"/>
      <c r="CV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T614" s="1"/>
      <c r="DU614" s="1"/>
      <c r="DV614" s="1"/>
      <c r="DW614" s="1"/>
      <c r="DX614" s="1"/>
      <c r="DY614" s="1"/>
    </row>
    <row r="615" spans="1:129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W615" s="1"/>
      <c r="X615" s="10"/>
      <c r="Y615" s="1"/>
      <c r="AA615" s="1"/>
      <c r="AB615" s="1"/>
      <c r="AC615" s="1"/>
      <c r="AE615" s="1"/>
      <c r="AF615" s="1"/>
      <c r="AG615" s="1"/>
      <c r="AI615" s="1"/>
      <c r="AJ615" s="1"/>
      <c r="AK615" s="1"/>
      <c r="AM615" s="1"/>
      <c r="AN615" s="1"/>
      <c r="AO615" s="1"/>
      <c r="AP615" s="1"/>
      <c r="AQ615" s="1"/>
      <c r="AR615" s="1"/>
      <c r="AS615" s="1"/>
      <c r="AT615" s="1"/>
      <c r="AU615" s="1"/>
      <c r="AW615" s="1"/>
      <c r="AX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N615" s="1"/>
      <c r="BO615" s="1"/>
      <c r="BP615" s="1"/>
      <c r="BQ615" s="1"/>
      <c r="BR615" s="1"/>
      <c r="BT615" s="1"/>
      <c r="BU615" s="1"/>
      <c r="BW615" s="1"/>
      <c r="BX615" s="1"/>
      <c r="BY615" s="1"/>
      <c r="BZ615" s="1"/>
      <c r="CA615" s="1"/>
      <c r="CC615" s="1"/>
      <c r="CD615" s="1"/>
      <c r="CE615" s="1"/>
      <c r="CF615" s="1"/>
      <c r="CG615" s="1"/>
      <c r="CI615" s="1"/>
      <c r="CJ615" s="1"/>
      <c r="CK615" s="1"/>
      <c r="CL615" s="1"/>
      <c r="CM615" s="1"/>
      <c r="CO615" s="1"/>
      <c r="CP615" s="1"/>
      <c r="CR615" s="1"/>
      <c r="CS615" s="1"/>
      <c r="CT615" s="1"/>
      <c r="CU615" s="1"/>
      <c r="CV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T615" s="1"/>
      <c r="DU615" s="1"/>
      <c r="DV615" s="1"/>
      <c r="DW615" s="1"/>
      <c r="DX615" s="1"/>
      <c r="DY615" s="1"/>
    </row>
    <row r="616" spans="1:129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W616" s="1"/>
      <c r="X616" s="10"/>
      <c r="Y616" s="1"/>
      <c r="AA616" s="1"/>
      <c r="AB616" s="1"/>
      <c r="AC616" s="1"/>
      <c r="AE616" s="1"/>
      <c r="AF616" s="1"/>
      <c r="AG616" s="1"/>
      <c r="AI616" s="1"/>
      <c r="AJ616" s="1"/>
      <c r="AK616" s="1"/>
      <c r="AM616" s="1"/>
      <c r="AN616" s="1"/>
      <c r="AO616" s="1"/>
      <c r="AP616" s="1"/>
      <c r="AQ616" s="1"/>
      <c r="AR616" s="1"/>
      <c r="AS616" s="1"/>
      <c r="AT616" s="1"/>
      <c r="AU616" s="1"/>
      <c r="AW616" s="1"/>
      <c r="AX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N616" s="1"/>
      <c r="BO616" s="1"/>
      <c r="BP616" s="1"/>
      <c r="BQ616" s="1"/>
      <c r="BR616" s="1"/>
      <c r="BT616" s="1"/>
      <c r="BU616" s="1"/>
      <c r="BW616" s="1"/>
      <c r="BX616" s="1"/>
      <c r="BY616" s="1"/>
      <c r="BZ616" s="1"/>
      <c r="CA616" s="1"/>
      <c r="CC616" s="1"/>
      <c r="CD616" s="1"/>
      <c r="CE616" s="1"/>
      <c r="CF616" s="1"/>
      <c r="CG616" s="1"/>
      <c r="CI616" s="1"/>
      <c r="CJ616" s="1"/>
      <c r="CK616" s="1"/>
      <c r="CL616" s="1"/>
      <c r="CM616" s="1"/>
      <c r="CO616" s="1"/>
      <c r="CP616" s="1"/>
      <c r="CR616" s="1"/>
      <c r="CS616" s="1"/>
      <c r="CT616" s="1"/>
      <c r="CU616" s="1"/>
      <c r="CV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T616" s="1"/>
      <c r="DU616" s="1"/>
      <c r="DV616" s="1"/>
      <c r="DW616" s="1"/>
      <c r="DX616" s="1"/>
      <c r="DY616" s="1"/>
    </row>
    <row r="617" spans="1:129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W617" s="1"/>
      <c r="X617" s="10"/>
      <c r="Y617" s="1"/>
      <c r="AA617" s="1"/>
      <c r="AB617" s="1"/>
      <c r="AC617" s="1"/>
      <c r="AE617" s="1"/>
      <c r="AF617" s="1"/>
      <c r="AG617" s="1"/>
      <c r="AI617" s="1"/>
      <c r="AJ617" s="1"/>
      <c r="AK617" s="1"/>
      <c r="AM617" s="1"/>
      <c r="AN617" s="1"/>
      <c r="AO617" s="1"/>
      <c r="AP617" s="1"/>
      <c r="AQ617" s="1"/>
      <c r="AR617" s="1"/>
      <c r="AS617" s="1"/>
      <c r="AT617" s="1"/>
      <c r="AU617" s="1"/>
      <c r="AW617" s="1"/>
      <c r="AX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N617" s="1"/>
      <c r="BO617" s="1"/>
      <c r="BP617" s="1"/>
      <c r="BQ617" s="1"/>
      <c r="BR617" s="1"/>
      <c r="BT617" s="1"/>
      <c r="BU617" s="1"/>
      <c r="BW617" s="1"/>
      <c r="BX617" s="1"/>
      <c r="BY617" s="1"/>
      <c r="BZ617" s="1"/>
      <c r="CA617" s="1"/>
      <c r="CC617" s="1"/>
      <c r="CD617" s="1"/>
      <c r="CE617" s="1"/>
      <c r="CF617" s="1"/>
      <c r="CG617" s="1"/>
      <c r="CI617" s="1"/>
      <c r="CJ617" s="1"/>
      <c r="CK617" s="1"/>
      <c r="CL617" s="1"/>
      <c r="CM617" s="1"/>
      <c r="CO617" s="1"/>
      <c r="CP617" s="1"/>
      <c r="CR617" s="1"/>
      <c r="CS617" s="1"/>
      <c r="CT617" s="1"/>
      <c r="CU617" s="1"/>
      <c r="CV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T617" s="1"/>
      <c r="DU617" s="1"/>
      <c r="DV617" s="1"/>
      <c r="DW617" s="1"/>
      <c r="DX617" s="1"/>
      <c r="DY617" s="1"/>
    </row>
    <row r="618" spans="1:129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W618" s="1"/>
      <c r="X618" s="10"/>
      <c r="Y618" s="1"/>
      <c r="AA618" s="1"/>
      <c r="AB618" s="1"/>
      <c r="AC618" s="1"/>
      <c r="AE618" s="1"/>
      <c r="AF618" s="1"/>
      <c r="AG618" s="1"/>
      <c r="AI618" s="1"/>
      <c r="AJ618" s="1"/>
      <c r="AK618" s="1"/>
      <c r="AM618" s="1"/>
      <c r="AN618" s="1"/>
      <c r="AO618" s="1"/>
      <c r="AP618" s="1"/>
      <c r="AQ618" s="1"/>
      <c r="AR618" s="1"/>
      <c r="AS618" s="1"/>
      <c r="AT618" s="1"/>
      <c r="AU618" s="1"/>
      <c r="AW618" s="1"/>
      <c r="AX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N618" s="1"/>
      <c r="BO618" s="1"/>
      <c r="BP618" s="1"/>
      <c r="BQ618" s="1"/>
      <c r="BR618" s="1"/>
      <c r="BT618" s="1"/>
      <c r="BU618" s="1"/>
      <c r="BW618" s="1"/>
      <c r="BX618" s="1"/>
      <c r="BY618" s="1"/>
      <c r="BZ618" s="1"/>
      <c r="CA618" s="1"/>
      <c r="CC618" s="1"/>
      <c r="CD618" s="1"/>
      <c r="CE618" s="1"/>
      <c r="CF618" s="1"/>
      <c r="CG618" s="1"/>
      <c r="CI618" s="1"/>
      <c r="CJ618" s="1"/>
      <c r="CK618" s="1"/>
      <c r="CL618" s="1"/>
      <c r="CM618" s="1"/>
      <c r="CO618" s="1"/>
      <c r="CP618" s="1"/>
      <c r="CR618" s="1"/>
      <c r="CS618" s="1"/>
      <c r="CT618" s="1"/>
      <c r="CU618" s="1"/>
      <c r="CV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T618" s="1"/>
      <c r="DU618" s="1"/>
      <c r="DV618" s="1"/>
      <c r="DW618" s="1"/>
      <c r="DX618" s="1"/>
      <c r="DY618" s="1"/>
    </row>
    <row r="619" spans="1:129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W619" s="1"/>
      <c r="X619" s="10"/>
      <c r="Y619" s="1"/>
      <c r="AA619" s="1"/>
      <c r="AB619" s="1"/>
      <c r="AC619" s="1"/>
      <c r="AE619" s="1"/>
      <c r="AF619" s="1"/>
      <c r="AG619" s="1"/>
      <c r="AI619" s="1"/>
      <c r="AJ619" s="1"/>
      <c r="AK619" s="1"/>
      <c r="AM619" s="1"/>
      <c r="AN619" s="1"/>
      <c r="AO619" s="1"/>
      <c r="AP619" s="1"/>
      <c r="AQ619" s="1"/>
      <c r="AR619" s="1"/>
      <c r="AS619" s="1"/>
      <c r="AT619" s="1"/>
      <c r="AU619" s="1"/>
      <c r="AW619" s="1"/>
      <c r="AX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N619" s="1"/>
      <c r="BO619" s="1"/>
      <c r="BP619" s="1"/>
      <c r="BQ619" s="1"/>
      <c r="BR619" s="1"/>
      <c r="BT619" s="1"/>
      <c r="BU619" s="1"/>
      <c r="BW619" s="1"/>
      <c r="BX619" s="1"/>
      <c r="BY619" s="1"/>
      <c r="BZ619" s="1"/>
      <c r="CA619" s="1"/>
      <c r="CC619" s="1"/>
      <c r="CD619" s="1"/>
      <c r="CE619" s="1"/>
      <c r="CF619" s="1"/>
      <c r="CG619" s="1"/>
      <c r="CI619" s="1"/>
      <c r="CJ619" s="1"/>
      <c r="CK619" s="1"/>
      <c r="CL619" s="1"/>
      <c r="CM619" s="1"/>
      <c r="CO619" s="1"/>
      <c r="CP619" s="1"/>
      <c r="CR619" s="1"/>
      <c r="CS619" s="1"/>
      <c r="CT619" s="1"/>
      <c r="CU619" s="1"/>
      <c r="CV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T619" s="1"/>
      <c r="DU619" s="1"/>
      <c r="DV619" s="1"/>
      <c r="DW619" s="1"/>
      <c r="DX619" s="1"/>
      <c r="DY619" s="1"/>
    </row>
    <row r="620" spans="1:129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W620" s="1"/>
      <c r="X620" s="10"/>
      <c r="Y620" s="1"/>
      <c r="AA620" s="1"/>
      <c r="AB620" s="1"/>
      <c r="AC620" s="1"/>
      <c r="AE620" s="1"/>
      <c r="AF620" s="1"/>
      <c r="AG620" s="1"/>
      <c r="AI620" s="1"/>
      <c r="AJ620" s="1"/>
      <c r="AK620" s="1"/>
      <c r="AM620" s="1"/>
      <c r="AN620" s="1"/>
      <c r="AO620" s="1"/>
      <c r="AP620" s="1"/>
      <c r="AQ620" s="1"/>
      <c r="AR620" s="1"/>
      <c r="AS620" s="1"/>
      <c r="AT620" s="1"/>
      <c r="AU620" s="1"/>
      <c r="AW620" s="1"/>
      <c r="AX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N620" s="1"/>
      <c r="BO620" s="1"/>
      <c r="BP620" s="1"/>
      <c r="BQ620" s="1"/>
      <c r="BR620" s="1"/>
      <c r="BT620" s="1"/>
      <c r="BU620" s="1"/>
      <c r="BW620" s="1"/>
      <c r="BX620" s="1"/>
      <c r="BY620" s="1"/>
      <c r="BZ620" s="1"/>
      <c r="CA620" s="1"/>
      <c r="CC620" s="1"/>
      <c r="CD620" s="1"/>
      <c r="CE620" s="1"/>
      <c r="CF620" s="1"/>
      <c r="CG620" s="1"/>
      <c r="CI620" s="1"/>
      <c r="CJ620" s="1"/>
      <c r="CK620" s="1"/>
      <c r="CL620" s="1"/>
      <c r="CM620" s="1"/>
      <c r="CO620" s="1"/>
      <c r="CP620" s="1"/>
      <c r="CR620" s="1"/>
      <c r="CS620" s="1"/>
      <c r="CT620" s="1"/>
      <c r="CU620" s="1"/>
      <c r="CV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T620" s="1"/>
      <c r="DU620" s="1"/>
      <c r="DV620" s="1"/>
      <c r="DW620" s="1"/>
      <c r="DX620" s="1"/>
      <c r="DY620" s="1"/>
    </row>
    <row r="621" spans="1:129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W621" s="1"/>
      <c r="X621" s="10"/>
      <c r="Y621" s="1"/>
      <c r="AA621" s="1"/>
      <c r="AB621" s="1"/>
      <c r="AC621" s="1"/>
      <c r="AE621" s="1"/>
      <c r="AF621" s="1"/>
      <c r="AG621" s="1"/>
      <c r="AI621" s="1"/>
      <c r="AJ621" s="1"/>
      <c r="AK621" s="1"/>
      <c r="AM621" s="1"/>
      <c r="AN621" s="1"/>
      <c r="AO621" s="1"/>
      <c r="AP621" s="1"/>
      <c r="AQ621" s="1"/>
      <c r="AR621" s="1"/>
      <c r="AS621" s="1"/>
      <c r="AT621" s="1"/>
      <c r="AU621" s="1"/>
      <c r="AW621" s="1"/>
      <c r="AX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N621" s="1"/>
      <c r="BO621" s="1"/>
      <c r="BP621" s="1"/>
      <c r="BQ621" s="1"/>
      <c r="BR621" s="1"/>
      <c r="BT621" s="1"/>
      <c r="BU621" s="1"/>
      <c r="BW621" s="1"/>
      <c r="BX621" s="1"/>
      <c r="BY621" s="1"/>
      <c r="BZ621" s="1"/>
      <c r="CA621" s="1"/>
      <c r="CC621" s="1"/>
      <c r="CD621" s="1"/>
      <c r="CE621" s="1"/>
      <c r="CF621" s="1"/>
      <c r="CG621" s="1"/>
      <c r="CI621" s="1"/>
      <c r="CJ621" s="1"/>
      <c r="CK621" s="1"/>
      <c r="CL621" s="1"/>
      <c r="CM621" s="1"/>
      <c r="CO621" s="1"/>
      <c r="CP621" s="1"/>
      <c r="CR621" s="1"/>
      <c r="CS621" s="1"/>
      <c r="CT621" s="1"/>
      <c r="CU621" s="1"/>
      <c r="CV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T621" s="1"/>
      <c r="DU621" s="1"/>
      <c r="DV621" s="1"/>
      <c r="DW621" s="1"/>
      <c r="DX621" s="1"/>
      <c r="DY621" s="1"/>
    </row>
    <row r="622" spans="1:129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W622" s="1"/>
      <c r="X622" s="10"/>
      <c r="Y622" s="1"/>
      <c r="AA622" s="1"/>
      <c r="AB622" s="1"/>
      <c r="AC622" s="1"/>
      <c r="AE622" s="1"/>
      <c r="AF622" s="1"/>
      <c r="AG622" s="1"/>
      <c r="AI622" s="1"/>
      <c r="AJ622" s="1"/>
      <c r="AK622" s="1"/>
      <c r="AM622" s="1"/>
      <c r="AN622" s="1"/>
      <c r="AO622" s="1"/>
      <c r="AP622" s="1"/>
      <c r="AQ622" s="1"/>
      <c r="AR622" s="1"/>
      <c r="AS622" s="1"/>
      <c r="AT622" s="1"/>
      <c r="AU622" s="1"/>
      <c r="AW622" s="1"/>
      <c r="AX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N622" s="1"/>
      <c r="BO622" s="1"/>
      <c r="BP622" s="1"/>
      <c r="BQ622" s="1"/>
      <c r="BR622" s="1"/>
      <c r="BT622" s="1"/>
      <c r="BU622" s="1"/>
      <c r="BW622" s="1"/>
      <c r="BX622" s="1"/>
      <c r="BY622" s="1"/>
      <c r="BZ622" s="1"/>
      <c r="CA622" s="1"/>
      <c r="CC622" s="1"/>
      <c r="CD622" s="1"/>
      <c r="CE622" s="1"/>
      <c r="CF622" s="1"/>
      <c r="CG622" s="1"/>
      <c r="CI622" s="1"/>
      <c r="CJ622" s="1"/>
      <c r="CK622" s="1"/>
      <c r="CL622" s="1"/>
      <c r="CM622" s="1"/>
      <c r="CO622" s="1"/>
      <c r="CP622" s="1"/>
      <c r="CR622" s="1"/>
      <c r="CS622" s="1"/>
      <c r="CT622" s="1"/>
      <c r="CU622" s="1"/>
      <c r="CV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T622" s="1"/>
      <c r="DU622" s="1"/>
      <c r="DV622" s="1"/>
      <c r="DW622" s="1"/>
      <c r="DX622" s="1"/>
      <c r="DY622" s="1"/>
    </row>
    <row r="623" spans="1:129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W623" s="1"/>
      <c r="X623" s="10"/>
      <c r="Y623" s="1"/>
      <c r="AA623" s="1"/>
      <c r="AB623" s="1"/>
      <c r="AC623" s="1"/>
      <c r="AE623" s="1"/>
      <c r="AF623" s="1"/>
      <c r="AG623" s="1"/>
      <c r="AI623" s="1"/>
      <c r="AJ623" s="1"/>
      <c r="AK623" s="1"/>
      <c r="AM623" s="1"/>
      <c r="AN623" s="1"/>
      <c r="AO623" s="1"/>
      <c r="AP623" s="1"/>
      <c r="AQ623" s="1"/>
      <c r="AR623" s="1"/>
      <c r="AS623" s="1"/>
      <c r="AT623" s="1"/>
      <c r="AU623" s="1"/>
      <c r="AW623" s="1"/>
      <c r="AX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N623" s="1"/>
      <c r="BO623" s="1"/>
      <c r="BP623" s="1"/>
      <c r="BQ623" s="1"/>
      <c r="BR623" s="1"/>
      <c r="BT623" s="1"/>
      <c r="BU623" s="1"/>
      <c r="BW623" s="1"/>
      <c r="BX623" s="1"/>
      <c r="BY623" s="1"/>
      <c r="BZ623" s="1"/>
      <c r="CA623" s="1"/>
      <c r="CC623" s="1"/>
      <c r="CD623" s="1"/>
      <c r="CE623" s="1"/>
      <c r="CF623" s="1"/>
      <c r="CG623" s="1"/>
      <c r="CI623" s="1"/>
      <c r="CJ623" s="1"/>
      <c r="CK623" s="1"/>
      <c r="CL623" s="1"/>
      <c r="CM623" s="1"/>
      <c r="CO623" s="1"/>
      <c r="CP623" s="1"/>
      <c r="CR623" s="1"/>
      <c r="CS623" s="1"/>
      <c r="CT623" s="1"/>
      <c r="CU623" s="1"/>
      <c r="CV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T623" s="1"/>
      <c r="DU623" s="1"/>
      <c r="DV623" s="1"/>
      <c r="DW623" s="1"/>
      <c r="DX623" s="1"/>
      <c r="DY623" s="1"/>
    </row>
    <row r="624" spans="1:129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W624" s="1"/>
      <c r="X624" s="10"/>
      <c r="Y624" s="1"/>
      <c r="AA624" s="1"/>
      <c r="AB624" s="1"/>
      <c r="AC624" s="1"/>
      <c r="AE624" s="1"/>
      <c r="AF624" s="1"/>
      <c r="AG624" s="1"/>
      <c r="AI624" s="1"/>
      <c r="AJ624" s="1"/>
      <c r="AK624" s="1"/>
      <c r="AM624" s="1"/>
      <c r="AN624" s="1"/>
      <c r="AO624" s="1"/>
      <c r="AP624" s="1"/>
      <c r="AQ624" s="1"/>
      <c r="AR624" s="1"/>
      <c r="AS624" s="1"/>
      <c r="AT624" s="1"/>
      <c r="AU624" s="1"/>
      <c r="AW624" s="1"/>
      <c r="AX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N624" s="1"/>
      <c r="BO624" s="1"/>
      <c r="BP624" s="1"/>
      <c r="BQ624" s="1"/>
      <c r="BR624" s="1"/>
      <c r="BT624" s="1"/>
      <c r="BU624" s="1"/>
      <c r="BW624" s="1"/>
      <c r="BX624" s="1"/>
      <c r="BY624" s="1"/>
      <c r="BZ624" s="1"/>
      <c r="CA624" s="1"/>
      <c r="CC624" s="1"/>
      <c r="CD624" s="1"/>
      <c r="CE624" s="1"/>
      <c r="CF624" s="1"/>
      <c r="CG624" s="1"/>
      <c r="CI624" s="1"/>
      <c r="CJ624" s="1"/>
      <c r="CK624" s="1"/>
      <c r="CL624" s="1"/>
      <c r="CM624" s="1"/>
      <c r="CO624" s="1"/>
      <c r="CP624" s="1"/>
      <c r="CR624" s="1"/>
      <c r="CS624" s="1"/>
      <c r="CT624" s="1"/>
      <c r="CU624" s="1"/>
      <c r="CV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T624" s="1"/>
      <c r="DU624" s="1"/>
      <c r="DV624" s="1"/>
      <c r="DW624" s="1"/>
      <c r="DX624" s="1"/>
      <c r="DY624" s="1"/>
    </row>
    <row r="625" spans="1:129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W625" s="1"/>
      <c r="X625" s="10"/>
      <c r="Y625" s="1"/>
      <c r="AA625" s="1"/>
      <c r="AB625" s="1"/>
      <c r="AC625" s="1"/>
      <c r="AE625" s="1"/>
      <c r="AF625" s="1"/>
      <c r="AG625" s="1"/>
      <c r="AI625" s="1"/>
      <c r="AJ625" s="1"/>
      <c r="AK625" s="1"/>
      <c r="AM625" s="1"/>
      <c r="AN625" s="1"/>
      <c r="AO625" s="1"/>
      <c r="AP625" s="1"/>
      <c r="AQ625" s="1"/>
      <c r="AR625" s="1"/>
      <c r="AS625" s="1"/>
      <c r="AT625" s="1"/>
      <c r="AU625" s="1"/>
      <c r="AW625" s="1"/>
      <c r="AX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N625" s="1"/>
      <c r="BO625" s="1"/>
      <c r="BP625" s="1"/>
      <c r="BQ625" s="1"/>
      <c r="BR625" s="1"/>
      <c r="BT625" s="1"/>
      <c r="BU625" s="1"/>
      <c r="BW625" s="1"/>
      <c r="BX625" s="1"/>
      <c r="BY625" s="1"/>
      <c r="BZ625" s="1"/>
      <c r="CA625" s="1"/>
      <c r="CC625" s="1"/>
      <c r="CD625" s="1"/>
      <c r="CE625" s="1"/>
      <c r="CF625" s="1"/>
      <c r="CG625" s="1"/>
      <c r="CI625" s="1"/>
      <c r="CJ625" s="1"/>
      <c r="CK625" s="1"/>
      <c r="CL625" s="1"/>
      <c r="CM625" s="1"/>
      <c r="CO625" s="1"/>
      <c r="CP625" s="1"/>
      <c r="CR625" s="1"/>
      <c r="CS625" s="1"/>
      <c r="CT625" s="1"/>
      <c r="CU625" s="1"/>
      <c r="CV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T625" s="1"/>
      <c r="DU625" s="1"/>
      <c r="DV625" s="1"/>
      <c r="DW625" s="1"/>
      <c r="DX625" s="1"/>
      <c r="DY625" s="1"/>
    </row>
    <row r="626" spans="1:129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W626" s="1"/>
      <c r="X626" s="10"/>
      <c r="Y626" s="1"/>
      <c r="AA626" s="1"/>
      <c r="AB626" s="1"/>
      <c r="AC626" s="1"/>
      <c r="AE626" s="1"/>
      <c r="AF626" s="1"/>
      <c r="AG626" s="1"/>
      <c r="AI626" s="1"/>
      <c r="AJ626" s="1"/>
      <c r="AK626" s="1"/>
      <c r="AM626" s="1"/>
      <c r="AN626" s="1"/>
      <c r="AO626" s="1"/>
      <c r="AP626" s="1"/>
      <c r="AQ626" s="1"/>
      <c r="AR626" s="1"/>
      <c r="AS626" s="1"/>
      <c r="AT626" s="1"/>
      <c r="AU626" s="1"/>
      <c r="AW626" s="1"/>
      <c r="AX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N626" s="1"/>
      <c r="BO626" s="1"/>
      <c r="BP626" s="1"/>
      <c r="BQ626" s="1"/>
      <c r="BR626" s="1"/>
      <c r="BT626" s="1"/>
      <c r="BU626" s="1"/>
      <c r="BW626" s="1"/>
      <c r="BX626" s="1"/>
      <c r="BY626" s="1"/>
      <c r="BZ626" s="1"/>
      <c r="CA626" s="1"/>
      <c r="CC626" s="1"/>
      <c r="CD626" s="1"/>
      <c r="CE626" s="1"/>
      <c r="CF626" s="1"/>
      <c r="CG626" s="1"/>
      <c r="CI626" s="1"/>
      <c r="CJ626" s="1"/>
      <c r="CK626" s="1"/>
      <c r="CL626" s="1"/>
      <c r="CM626" s="1"/>
      <c r="CO626" s="1"/>
      <c r="CP626" s="1"/>
      <c r="CR626" s="1"/>
      <c r="CS626" s="1"/>
      <c r="CT626" s="1"/>
      <c r="CU626" s="1"/>
      <c r="CV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T626" s="1"/>
      <c r="DU626" s="1"/>
      <c r="DV626" s="1"/>
      <c r="DW626" s="1"/>
      <c r="DX626" s="1"/>
      <c r="DY626" s="1"/>
    </row>
  </sheetData>
  <mergeCells count="134">
    <mergeCell ref="A74:C74"/>
    <mergeCell ref="DT9:DU9"/>
    <mergeCell ref="DW9:DW10"/>
    <mergeCell ref="DX9:DY9"/>
    <mergeCell ref="DK9:DL9"/>
    <mergeCell ref="DM9:DM10"/>
    <mergeCell ref="DN9:DO9"/>
    <mergeCell ref="DP9:DP10"/>
    <mergeCell ref="DQ9:DR9"/>
    <mergeCell ref="DS9:DS10"/>
    <mergeCell ref="DB9:DC9"/>
    <mergeCell ref="DD9:DD10"/>
    <mergeCell ref="DE9:DF9"/>
    <mergeCell ref="DG9:DG10"/>
    <mergeCell ref="DH9:DI9"/>
    <mergeCell ref="DJ9:DJ10"/>
    <mergeCell ref="CR9:CS9"/>
    <mergeCell ref="CT9:CT10"/>
    <mergeCell ref="CU9:CV9"/>
    <mergeCell ref="CW9:CW10"/>
    <mergeCell ref="CX9:CY9"/>
    <mergeCell ref="DA9:DA10"/>
    <mergeCell ref="CI9:CJ9"/>
    <mergeCell ref="CK9:CK10"/>
    <mergeCell ref="CL9:CM9"/>
    <mergeCell ref="CN9:CN10"/>
    <mergeCell ref="CO9:CP9"/>
    <mergeCell ref="CQ9:CQ10"/>
    <mergeCell ref="BZ9:CA9"/>
    <mergeCell ref="CB9:CB10"/>
    <mergeCell ref="CC9:CD9"/>
    <mergeCell ref="CE9:CE10"/>
    <mergeCell ref="CF9:CG9"/>
    <mergeCell ref="CH9:CH10"/>
    <mergeCell ref="BQ9:BR9"/>
    <mergeCell ref="BS9:BS10"/>
    <mergeCell ref="BT9:BU9"/>
    <mergeCell ref="BV9:BV10"/>
    <mergeCell ref="BW9:BX9"/>
    <mergeCell ref="BY9:BY10"/>
    <mergeCell ref="BF9:BH9"/>
    <mergeCell ref="BI9:BI10"/>
    <mergeCell ref="BJ9:BL9"/>
    <mergeCell ref="BM9:BM10"/>
    <mergeCell ref="BN9:BO9"/>
    <mergeCell ref="BP9:BP10"/>
    <mergeCell ref="AW9:AX9"/>
    <mergeCell ref="AY9:AY10"/>
    <mergeCell ref="AZ9:BA9"/>
    <mergeCell ref="BB9:BB10"/>
    <mergeCell ref="BC9:BD9"/>
    <mergeCell ref="BE9:BE10"/>
    <mergeCell ref="AM9:AO9"/>
    <mergeCell ref="AP9:AP10"/>
    <mergeCell ref="AQ9:AR9"/>
    <mergeCell ref="AS9:AS10"/>
    <mergeCell ref="AT9:AU9"/>
    <mergeCell ref="AV9:AV10"/>
    <mergeCell ref="AA9:AC9"/>
    <mergeCell ref="AD9:AD10"/>
    <mergeCell ref="AE9:AG9"/>
    <mergeCell ref="AH9:AH10"/>
    <mergeCell ref="AI9:AK9"/>
    <mergeCell ref="AL9:AL10"/>
    <mergeCell ref="O9:Q9"/>
    <mergeCell ref="R9:R10"/>
    <mergeCell ref="S9:U9"/>
    <mergeCell ref="V9:V10"/>
    <mergeCell ref="W9:Y9"/>
    <mergeCell ref="Z9:Z10"/>
    <mergeCell ref="AH8:AK8"/>
    <mergeCell ref="AL8:AO8"/>
    <mergeCell ref="AP8:AR8"/>
    <mergeCell ref="DM8:DO8"/>
    <mergeCell ref="DP8:DR8"/>
    <mergeCell ref="DS8:DU8"/>
    <mergeCell ref="BV8:BX8"/>
    <mergeCell ref="BY8:CA8"/>
    <mergeCell ref="CB8:CD8"/>
    <mergeCell ref="CE8:CG8"/>
    <mergeCell ref="CH8:CJ8"/>
    <mergeCell ref="CK8:CM8"/>
    <mergeCell ref="CN8:CP8"/>
    <mergeCell ref="DD8:DF8"/>
    <mergeCell ref="DG8:DI8"/>
    <mergeCell ref="AY8:BA8"/>
    <mergeCell ref="BB8:BD8"/>
    <mergeCell ref="BI8:BL8"/>
    <mergeCell ref="BM8:BO8"/>
    <mergeCell ref="BP8:BR8"/>
    <mergeCell ref="BS8:BU8"/>
    <mergeCell ref="DD6:DU6"/>
    <mergeCell ref="DV6:DV10"/>
    <mergeCell ref="DW6:DY8"/>
    <mergeCell ref="R7:AR7"/>
    <mergeCell ref="AS7:BD7"/>
    <mergeCell ref="BE7:BH8"/>
    <mergeCell ref="BI7:BX7"/>
    <mergeCell ref="BY7:CG7"/>
    <mergeCell ref="CH7:CP7"/>
    <mergeCell ref="CQ7:CS8"/>
    <mergeCell ref="R6:CY6"/>
    <mergeCell ref="CZ6:CZ10"/>
    <mergeCell ref="DA6:DC8"/>
    <mergeCell ref="CT7:CV8"/>
    <mergeCell ref="CW7:CY8"/>
    <mergeCell ref="AS8:AU8"/>
    <mergeCell ref="AV8:AX8"/>
    <mergeCell ref="DD7:DI7"/>
    <mergeCell ref="DJ7:DL8"/>
    <mergeCell ref="DM7:DU7"/>
    <mergeCell ref="R8:U8"/>
    <mergeCell ref="V8:Y8"/>
    <mergeCell ref="Z8:AC8"/>
    <mergeCell ref="AD8:AG8"/>
    <mergeCell ref="D2:W2"/>
    <mergeCell ref="D3:W3"/>
    <mergeCell ref="D4:W4"/>
    <mergeCell ref="W5:Y5"/>
    <mergeCell ref="A6:A10"/>
    <mergeCell ref="B6:B10"/>
    <mergeCell ref="C6:C10"/>
    <mergeCell ref="D6:D10"/>
    <mergeCell ref="E6:E10"/>
    <mergeCell ref="F6:I8"/>
    <mergeCell ref="F9:F10"/>
    <mergeCell ref="G9:I9"/>
    <mergeCell ref="J9:J10"/>
    <mergeCell ref="L9:L10"/>
    <mergeCell ref="M9:M10"/>
    <mergeCell ref="N9:N10"/>
    <mergeCell ref="J6:K8"/>
    <mergeCell ref="L6:M8"/>
    <mergeCell ref="N6:Q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04</vt:lpstr>
      <vt:lpstr>'04'!Print_Titles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2015-05-08T12:38:12Z</cp:lastPrinted>
  <dcterms:created xsi:type="dcterms:W3CDTF">2002-03-15T09:46:46Z</dcterms:created>
  <dcterms:modified xsi:type="dcterms:W3CDTF">2015-05-19T05:45:39Z</dcterms:modified>
</cp:coreProperties>
</file>