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8670" windowWidth="4110" windowHeight="2715" tabRatio="605"/>
  </bookViews>
  <sheets>
    <sheet name="2014տարի" sheetId="195" r:id="rId1"/>
    <sheet name="ապ.տարի" sheetId="209" r:id="rId2"/>
  </sheets>
  <definedNames>
    <definedName name="_xlnm.Print_Titles" localSheetId="0">'2014տարի'!$A:$C,'2014տարի'!$10:$10</definedName>
    <definedName name="_xlnm.Print_Titles" localSheetId="1">ապ.տարի!$4:$7</definedName>
  </definedNames>
  <calcPr calcId="125725"/>
</workbook>
</file>

<file path=xl/calcChain.xml><?xml version="1.0" encoding="utf-8"?>
<calcChain xmlns="http://schemas.openxmlformats.org/spreadsheetml/2006/main">
  <c r="N11" i="195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E73"/>
  <c r="D73"/>
  <c r="T73"/>
  <c r="S73"/>
  <c r="W73"/>
  <c r="V73"/>
  <c r="Z73"/>
  <c r="Y73"/>
  <c r="AC73"/>
  <c r="AB73"/>
  <c r="AF73"/>
  <c r="AE73"/>
  <c r="AJ73"/>
  <c r="AK73"/>
  <c r="AL73"/>
  <c r="AM73"/>
  <c r="AN73"/>
  <c r="AO73"/>
  <c r="AP73"/>
  <c r="AQ73"/>
  <c r="AR73"/>
  <c r="AS73"/>
  <c r="AW73"/>
  <c r="AX73"/>
  <c r="AY73"/>
  <c r="AZ73"/>
  <c r="BA73"/>
  <c r="BB73"/>
  <c r="BC73"/>
  <c r="BD73"/>
  <c r="BE73"/>
  <c r="BF73"/>
  <c r="BG73"/>
  <c r="BH73"/>
  <c r="BI73"/>
  <c r="BJ73"/>
  <c r="BK73"/>
  <c r="BL73"/>
  <c r="BM73"/>
  <c r="BN73"/>
  <c r="BO73"/>
  <c r="BP73"/>
  <c r="BQ73"/>
  <c r="BR73"/>
  <c r="BS73"/>
  <c r="BT73"/>
  <c r="BU73"/>
  <c r="BV73"/>
  <c r="BW73"/>
  <c r="BZ73"/>
  <c r="CA73"/>
  <c r="CB73"/>
  <c r="CC73"/>
  <c r="CD73"/>
  <c r="CE73"/>
  <c r="CF73"/>
  <c r="CG73"/>
  <c r="CH73"/>
  <c r="CI73"/>
  <c r="CJ73"/>
  <c r="CK73"/>
  <c r="CL73"/>
  <c r="P70" i="209"/>
  <c r="J52"/>
  <c r="K52"/>
  <c r="J31"/>
  <c r="K31"/>
  <c r="L52" l="1"/>
  <c r="L31"/>
  <c r="J37"/>
  <c r="K37"/>
  <c r="J54"/>
  <c r="K54"/>
  <c r="L37" l="1"/>
  <c r="L54"/>
  <c r="J53" l="1"/>
  <c r="K53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5"/>
  <c r="K65"/>
  <c r="J66"/>
  <c r="K66"/>
  <c r="J67"/>
  <c r="K67"/>
  <c r="J68"/>
  <c r="K68"/>
  <c r="J69"/>
  <c r="K69"/>
  <c r="K51"/>
  <c r="J51"/>
  <c r="J35"/>
  <c r="K35"/>
  <c r="J36"/>
  <c r="K36"/>
  <c r="J38"/>
  <c r="K38"/>
  <c r="J39"/>
  <c r="K39"/>
  <c r="J40"/>
  <c r="K40"/>
  <c r="J41"/>
  <c r="K41"/>
  <c r="J42"/>
  <c r="K42"/>
  <c r="J43"/>
  <c r="K43"/>
  <c r="J44"/>
  <c r="K44"/>
  <c r="J45"/>
  <c r="K45"/>
  <c r="J46"/>
  <c r="K46"/>
  <c r="J47"/>
  <c r="K47"/>
  <c r="J48"/>
  <c r="K48"/>
  <c r="J49"/>
  <c r="K49"/>
  <c r="J50"/>
  <c r="K50"/>
  <c r="K34"/>
  <c r="J34"/>
  <c r="J29"/>
  <c r="K29"/>
  <c r="J30"/>
  <c r="K30"/>
  <c r="J32"/>
  <c r="K32"/>
  <c r="J33"/>
  <c r="K33"/>
  <c r="K28"/>
  <c r="J28"/>
  <c r="J9"/>
  <c r="K9"/>
  <c r="J10"/>
  <c r="K10"/>
  <c r="J11"/>
  <c r="K11"/>
  <c r="J12"/>
  <c r="K12"/>
  <c r="J13"/>
  <c r="K13"/>
  <c r="J14"/>
  <c r="K14"/>
  <c r="J15"/>
  <c r="K15"/>
  <c r="J16"/>
  <c r="K16"/>
  <c r="J17"/>
  <c r="K17"/>
  <c r="J18"/>
  <c r="K18"/>
  <c r="J19"/>
  <c r="K19"/>
  <c r="J20"/>
  <c r="K20"/>
  <c r="J21"/>
  <c r="K21"/>
  <c r="J22"/>
  <c r="K22"/>
  <c r="J23"/>
  <c r="K23"/>
  <c r="J24"/>
  <c r="K24"/>
  <c r="J25"/>
  <c r="K25"/>
  <c r="J26"/>
  <c r="K26"/>
  <c r="J27"/>
  <c r="K27"/>
  <c r="K8"/>
  <c r="J8"/>
  <c r="CN72" i="195" l="1"/>
  <c r="CM72"/>
  <c r="BY72"/>
  <c r="BX72"/>
  <c r="AU72"/>
  <c r="AT72"/>
  <c r="AD72"/>
  <c r="AA72"/>
  <c r="X72"/>
  <c r="U72"/>
  <c r="Q72"/>
  <c r="D69" i="209" s="1"/>
  <c r="P72" i="195"/>
  <c r="C69" i="209" s="1"/>
  <c r="M72" i="195"/>
  <c r="G72"/>
  <c r="F72"/>
  <c r="I72" s="1"/>
  <c r="CN71"/>
  <c r="CM71"/>
  <c r="BY71"/>
  <c r="G71" s="1"/>
  <c r="BX71"/>
  <c r="F71" s="1"/>
  <c r="I71" s="1"/>
  <c r="AU71"/>
  <c r="AT71"/>
  <c r="AD71"/>
  <c r="AA71"/>
  <c r="X71"/>
  <c r="U71"/>
  <c r="Q71"/>
  <c r="P71"/>
  <c r="C68" i="209" s="1"/>
  <c r="M71" i="195"/>
  <c r="CN70"/>
  <c r="CM70"/>
  <c r="BY70"/>
  <c r="BX70"/>
  <c r="AU70"/>
  <c r="AT70"/>
  <c r="AD70"/>
  <c r="AA70"/>
  <c r="X70"/>
  <c r="U70"/>
  <c r="Q70"/>
  <c r="D67" i="209" s="1"/>
  <c r="P70" i="195"/>
  <c r="C67" i="209" s="1"/>
  <c r="M70" i="195"/>
  <c r="G70"/>
  <c r="F70"/>
  <c r="I70" s="1"/>
  <c r="CN69"/>
  <c r="CM69"/>
  <c r="BY69"/>
  <c r="G69" s="1"/>
  <c r="BX69"/>
  <c r="F69" s="1"/>
  <c r="I69" s="1"/>
  <c r="AU69"/>
  <c r="AT69"/>
  <c r="AD69"/>
  <c r="AA69"/>
  <c r="Q69"/>
  <c r="D66" i="209" s="1"/>
  <c r="P69" i="195"/>
  <c r="C66" i="209" s="1"/>
  <c r="M69" i="195"/>
  <c r="CN68"/>
  <c r="CM68"/>
  <c r="BY68"/>
  <c r="BX68"/>
  <c r="AU68"/>
  <c r="AT68"/>
  <c r="AD68"/>
  <c r="AA68"/>
  <c r="X68"/>
  <c r="U68"/>
  <c r="Q68"/>
  <c r="D65" i="209" s="1"/>
  <c r="P68" i="195"/>
  <c r="C65" i="209" s="1"/>
  <c r="M68" i="195"/>
  <c r="G68"/>
  <c r="F68"/>
  <c r="I68" s="1"/>
  <c r="CN67"/>
  <c r="CM67"/>
  <c r="BY67"/>
  <c r="G67" s="1"/>
  <c r="BX67"/>
  <c r="F67" s="1"/>
  <c r="AU67"/>
  <c r="AT67"/>
  <c r="AD67"/>
  <c r="AA67"/>
  <c r="X67"/>
  <c r="U67"/>
  <c r="Q67"/>
  <c r="D64" i="209" s="1"/>
  <c r="P67" i="195"/>
  <c r="C64" i="209" s="1"/>
  <c r="M67" i="195"/>
  <c r="CN66"/>
  <c r="CM66"/>
  <c r="BY66"/>
  <c r="BX66"/>
  <c r="AU66"/>
  <c r="AT66"/>
  <c r="AD66"/>
  <c r="AA66"/>
  <c r="X66"/>
  <c r="U66"/>
  <c r="Q66"/>
  <c r="D63" i="209" s="1"/>
  <c r="P66" i="195"/>
  <c r="C63" i="209" s="1"/>
  <c r="M66" i="195"/>
  <c r="G66"/>
  <c r="F66"/>
  <c r="I66" s="1"/>
  <c r="CN65"/>
  <c r="CM65"/>
  <c r="BY65"/>
  <c r="G65" s="1"/>
  <c r="J65" s="1"/>
  <c r="BX65"/>
  <c r="AU65"/>
  <c r="AT65"/>
  <c r="AD65"/>
  <c r="AA65"/>
  <c r="X65"/>
  <c r="Q65"/>
  <c r="D62" i="209" s="1"/>
  <c r="P65" i="195"/>
  <c r="C62" i="209" s="1"/>
  <c r="M65" i="195"/>
  <c r="F65"/>
  <c r="I65" s="1"/>
  <c r="CN64"/>
  <c r="CM64"/>
  <c r="BY64"/>
  <c r="BX64"/>
  <c r="AU64"/>
  <c r="AT64"/>
  <c r="AD64"/>
  <c r="AA64"/>
  <c r="X64"/>
  <c r="U64"/>
  <c r="Q64"/>
  <c r="D61" i="209" s="1"/>
  <c r="P64" i="195"/>
  <c r="C61" i="209" s="1"/>
  <c r="M64" i="195"/>
  <c r="G64"/>
  <c r="J64" s="1"/>
  <c r="F64"/>
  <c r="I64" s="1"/>
  <c r="CN63"/>
  <c r="CM63"/>
  <c r="BY63"/>
  <c r="G63" s="1"/>
  <c r="BX63"/>
  <c r="F63" s="1"/>
  <c r="I63" s="1"/>
  <c r="AU63"/>
  <c r="AT63"/>
  <c r="AD63"/>
  <c r="AA63"/>
  <c r="X63"/>
  <c r="Q63"/>
  <c r="D60" i="209" s="1"/>
  <c r="P63" i="195"/>
  <c r="C60" i="209" s="1"/>
  <c r="M63" i="195"/>
  <c r="CN62"/>
  <c r="CM62"/>
  <c r="BY62"/>
  <c r="G62" s="1"/>
  <c r="J62" s="1"/>
  <c r="BX62"/>
  <c r="AU62"/>
  <c r="AT62"/>
  <c r="AD62"/>
  <c r="AA62"/>
  <c r="X62"/>
  <c r="Q62"/>
  <c r="D59" i="209" s="1"/>
  <c r="P62" i="195"/>
  <c r="C59" i="209" s="1"/>
  <c r="M62" i="195"/>
  <c r="F62"/>
  <c r="I62" s="1"/>
  <c r="CN61"/>
  <c r="CM61"/>
  <c r="BY61"/>
  <c r="BX61"/>
  <c r="F61" s="1"/>
  <c r="AU61"/>
  <c r="AT61"/>
  <c r="AA61"/>
  <c r="X61"/>
  <c r="Q61"/>
  <c r="D58" i="209" s="1"/>
  <c r="P61" i="195"/>
  <c r="C58" i="209" s="1"/>
  <c r="M61" i="195"/>
  <c r="G61"/>
  <c r="J61" s="1"/>
  <c r="CN60"/>
  <c r="CM60"/>
  <c r="BY60"/>
  <c r="G60" s="1"/>
  <c r="J60" s="1"/>
  <c r="BX60"/>
  <c r="F60" s="1"/>
  <c r="I60" s="1"/>
  <c r="AU60"/>
  <c r="AT60"/>
  <c r="AD60"/>
  <c r="AA60"/>
  <c r="X60"/>
  <c r="U60"/>
  <c r="Q60"/>
  <c r="D57" i="209" s="1"/>
  <c r="P60" i="195"/>
  <c r="C57" i="209" s="1"/>
  <c r="M60" i="195"/>
  <c r="CN59"/>
  <c r="CM59"/>
  <c r="BY59"/>
  <c r="BX59"/>
  <c r="F59" s="1"/>
  <c r="AU59"/>
  <c r="AT59"/>
  <c r="AA59"/>
  <c r="X59"/>
  <c r="Q59"/>
  <c r="D56" i="209" s="1"/>
  <c r="P59" i="195"/>
  <c r="C56" i="209" s="1"/>
  <c r="M59" i="195"/>
  <c r="G59"/>
  <c r="J59" s="1"/>
  <c r="CN58"/>
  <c r="CM58"/>
  <c r="BY58"/>
  <c r="BX58"/>
  <c r="AU58"/>
  <c r="AT58"/>
  <c r="AD58"/>
  <c r="AA58"/>
  <c r="X58"/>
  <c r="U58"/>
  <c r="Q58"/>
  <c r="D55" i="209" s="1"/>
  <c r="P58" i="195"/>
  <c r="C55" i="209" s="1"/>
  <c r="M58" i="195"/>
  <c r="G58"/>
  <c r="J58" s="1"/>
  <c r="F58"/>
  <c r="I58" s="1"/>
  <c r="CN57"/>
  <c r="CM57"/>
  <c r="BY57"/>
  <c r="G57" s="1"/>
  <c r="J57" s="1"/>
  <c r="BX57"/>
  <c r="F57" s="1"/>
  <c r="AU57"/>
  <c r="AT57"/>
  <c r="AD57"/>
  <c r="AA57"/>
  <c r="X57"/>
  <c r="U57"/>
  <c r="Q57"/>
  <c r="D54" i="209" s="1"/>
  <c r="P57" i="195"/>
  <c r="C54" i="209" s="1"/>
  <c r="M57" i="195"/>
  <c r="CN56"/>
  <c r="CM56"/>
  <c r="BY56"/>
  <c r="G56" s="1"/>
  <c r="J56" s="1"/>
  <c r="BX56"/>
  <c r="F56" s="1"/>
  <c r="I56" s="1"/>
  <c r="AU56"/>
  <c r="AT56"/>
  <c r="AD56"/>
  <c r="AA56"/>
  <c r="X56"/>
  <c r="U56"/>
  <c r="Q56"/>
  <c r="D53" i="209" s="1"/>
  <c r="P56" i="195"/>
  <c r="C53" i="209" s="1"/>
  <c r="M56" i="195"/>
  <c r="CN55"/>
  <c r="CM55"/>
  <c r="BY55"/>
  <c r="BX55"/>
  <c r="F55" s="1"/>
  <c r="AU55"/>
  <c r="AT55"/>
  <c r="AD55"/>
  <c r="AA55"/>
  <c r="X55"/>
  <c r="U55"/>
  <c r="Q55"/>
  <c r="D52" i="209" s="1"/>
  <c r="P55" i="195"/>
  <c r="M55"/>
  <c r="G55"/>
  <c r="J55" s="1"/>
  <c r="CN54"/>
  <c r="CM54"/>
  <c r="BY54"/>
  <c r="G54" s="1"/>
  <c r="BX54"/>
  <c r="AU54"/>
  <c r="AT54"/>
  <c r="AG54"/>
  <c r="AD54"/>
  <c r="AA54"/>
  <c r="X54"/>
  <c r="U54"/>
  <c r="Q54"/>
  <c r="D51" i="209" s="1"/>
  <c r="P54" i="195"/>
  <c r="M54"/>
  <c r="CN53"/>
  <c r="CM53"/>
  <c r="BY53"/>
  <c r="BX53"/>
  <c r="AU53"/>
  <c r="AT53"/>
  <c r="AD53"/>
  <c r="AA53"/>
  <c r="X53"/>
  <c r="U53"/>
  <c r="Q53"/>
  <c r="D50" i="209" s="1"/>
  <c r="P53" i="195"/>
  <c r="C50" i="209" s="1"/>
  <c r="M53" i="195"/>
  <c r="G53"/>
  <c r="J53" s="1"/>
  <c r="F53"/>
  <c r="I53" s="1"/>
  <c r="CN52"/>
  <c r="CM52"/>
  <c r="BY52"/>
  <c r="BX52"/>
  <c r="F52" s="1"/>
  <c r="AU52"/>
  <c r="AT52"/>
  <c r="AD52"/>
  <c r="AA52"/>
  <c r="X52"/>
  <c r="U52"/>
  <c r="Q52"/>
  <c r="D49" i="209" s="1"/>
  <c r="P52" i="195"/>
  <c r="C49" i="209" s="1"/>
  <c r="M52" i="195"/>
  <c r="G52"/>
  <c r="J52" s="1"/>
  <c r="CN51"/>
  <c r="CM51"/>
  <c r="BY51"/>
  <c r="BX51"/>
  <c r="AU51"/>
  <c r="AT51"/>
  <c r="AD51"/>
  <c r="AA51"/>
  <c r="X51"/>
  <c r="U51"/>
  <c r="Q51"/>
  <c r="D48" i="209" s="1"/>
  <c r="P51" i="195"/>
  <c r="C48" i="209" s="1"/>
  <c r="M51" i="195"/>
  <c r="G51"/>
  <c r="J51" s="1"/>
  <c r="F51"/>
  <c r="I51" s="1"/>
  <c r="CN50"/>
  <c r="CM50"/>
  <c r="BY50"/>
  <c r="BX50"/>
  <c r="F50" s="1"/>
  <c r="AU50"/>
  <c r="AT50"/>
  <c r="AD50"/>
  <c r="AA50"/>
  <c r="X50"/>
  <c r="U50"/>
  <c r="Q50"/>
  <c r="D47" i="209" s="1"/>
  <c r="P50" i="195"/>
  <c r="C47" i="209" s="1"/>
  <c r="M50" i="195"/>
  <c r="G50"/>
  <c r="J50" s="1"/>
  <c r="CN49"/>
  <c r="CM49"/>
  <c r="BY49"/>
  <c r="BX49"/>
  <c r="F49" s="1"/>
  <c r="I49" s="1"/>
  <c r="AU49"/>
  <c r="AT49"/>
  <c r="AD49"/>
  <c r="AA49"/>
  <c r="X49"/>
  <c r="U49"/>
  <c r="Q49"/>
  <c r="D46" i="209" s="1"/>
  <c r="P49" i="195"/>
  <c r="C46" i="209" s="1"/>
  <c r="M49" i="195"/>
  <c r="G49"/>
  <c r="CN48"/>
  <c r="CM48"/>
  <c r="BY48"/>
  <c r="BX48"/>
  <c r="F48" s="1"/>
  <c r="AU48"/>
  <c r="AT48"/>
  <c r="AD48"/>
  <c r="AA48"/>
  <c r="X48"/>
  <c r="U48"/>
  <c r="Q48"/>
  <c r="D45" i="209" s="1"/>
  <c r="P48" i="195"/>
  <c r="C45" i="209" s="1"/>
  <c r="M48" i="195"/>
  <c r="G48"/>
  <c r="J48" s="1"/>
  <c r="CN47"/>
  <c r="CM47"/>
  <c r="BY47"/>
  <c r="BX47"/>
  <c r="AU47"/>
  <c r="AT47"/>
  <c r="AD47"/>
  <c r="AA47"/>
  <c r="X47"/>
  <c r="U47"/>
  <c r="Q47"/>
  <c r="D44" i="209" s="1"/>
  <c r="P47" i="195"/>
  <c r="C44" i="209" s="1"/>
  <c r="M47" i="195"/>
  <c r="G47"/>
  <c r="J47" s="1"/>
  <c r="F47"/>
  <c r="I47" s="1"/>
  <c r="CN46"/>
  <c r="CM46"/>
  <c r="BY46"/>
  <c r="G46" s="1"/>
  <c r="J46" s="1"/>
  <c r="BX46"/>
  <c r="F46" s="1"/>
  <c r="AU46"/>
  <c r="AT46"/>
  <c r="AD46"/>
  <c r="AA46"/>
  <c r="X46"/>
  <c r="Q46"/>
  <c r="D43" i="209" s="1"/>
  <c r="P46" i="195"/>
  <c r="C43" i="209" s="1"/>
  <c r="M46" i="195"/>
  <c r="CN45"/>
  <c r="CM45"/>
  <c r="BY45"/>
  <c r="BX45"/>
  <c r="AU45"/>
  <c r="AT45"/>
  <c r="AD45"/>
  <c r="AA45"/>
  <c r="X45"/>
  <c r="U45"/>
  <c r="Q45"/>
  <c r="D42" i="209" s="1"/>
  <c r="P45" i="195"/>
  <c r="C42" i="209" s="1"/>
  <c r="M45" i="195"/>
  <c r="G45"/>
  <c r="J45" s="1"/>
  <c r="F45"/>
  <c r="I45" s="1"/>
  <c r="CN44"/>
  <c r="CM44"/>
  <c r="BY44"/>
  <c r="BX44"/>
  <c r="F44" s="1"/>
  <c r="AU44"/>
  <c r="AT44"/>
  <c r="AD44"/>
  <c r="AA44"/>
  <c r="X44"/>
  <c r="U44"/>
  <c r="Q44"/>
  <c r="D41" i="209" s="1"/>
  <c r="P44" i="195"/>
  <c r="C41" i="209" s="1"/>
  <c r="M44" i="195"/>
  <c r="G44"/>
  <c r="J44" s="1"/>
  <c r="CN43"/>
  <c r="CM43"/>
  <c r="BY43"/>
  <c r="BX43"/>
  <c r="F43" s="1"/>
  <c r="AU43"/>
  <c r="AT43"/>
  <c r="AD43"/>
  <c r="AA43"/>
  <c r="X43"/>
  <c r="Q43"/>
  <c r="D40" i="209" s="1"/>
  <c r="P43" i="195"/>
  <c r="C40" i="209" s="1"/>
  <c r="M43" i="195"/>
  <c r="I43"/>
  <c r="G43"/>
  <c r="CN42"/>
  <c r="CM42"/>
  <c r="BY42"/>
  <c r="G42" s="1"/>
  <c r="BX42"/>
  <c r="F42" s="1"/>
  <c r="I42" s="1"/>
  <c r="AU42"/>
  <c r="AT42"/>
  <c r="AD42"/>
  <c r="AA42"/>
  <c r="X42"/>
  <c r="U42"/>
  <c r="Q42"/>
  <c r="D39" i="209" s="1"/>
  <c r="P42" i="195"/>
  <c r="C39" i="209" s="1"/>
  <c r="M42" i="195"/>
  <c r="CN41"/>
  <c r="CM41"/>
  <c r="BY41"/>
  <c r="BX41"/>
  <c r="AU41"/>
  <c r="AT41"/>
  <c r="AD41"/>
  <c r="AA41"/>
  <c r="X41"/>
  <c r="U41"/>
  <c r="Q41"/>
  <c r="D38" i="209" s="1"/>
  <c r="P41" i="195"/>
  <c r="C38" i="209" s="1"/>
  <c r="M41" i="195"/>
  <c r="G41"/>
  <c r="F41"/>
  <c r="I41" s="1"/>
  <c r="CN40"/>
  <c r="CM40"/>
  <c r="BY40"/>
  <c r="G40" s="1"/>
  <c r="BX40"/>
  <c r="F40" s="1"/>
  <c r="I40" s="1"/>
  <c r="AU40"/>
  <c r="AT40"/>
  <c r="AD40"/>
  <c r="AA40"/>
  <c r="X40"/>
  <c r="U40"/>
  <c r="Q40"/>
  <c r="D37" i="209" s="1"/>
  <c r="P40" i="195"/>
  <c r="C37" i="209" s="1"/>
  <c r="M40" i="195"/>
  <c r="CN39"/>
  <c r="CM39"/>
  <c r="BY39"/>
  <c r="G39" s="1"/>
  <c r="BX39"/>
  <c r="AU39"/>
  <c r="AT39"/>
  <c r="AA39"/>
  <c r="X39"/>
  <c r="U39"/>
  <c r="Q39"/>
  <c r="D36" i="209" s="1"/>
  <c r="P39" i="195"/>
  <c r="C36" i="209" s="1"/>
  <c r="M39" i="195"/>
  <c r="F39"/>
  <c r="I39" s="1"/>
  <c r="CN38"/>
  <c r="CM38"/>
  <c r="BY38"/>
  <c r="BX38"/>
  <c r="F38" s="1"/>
  <c r="AU38"/>
  <c r="AT38"/>
  <c r="AD38"/>
  <c r="AA38"/>
  <c r="X38"/>
  <c r="U38"/>
  <c r="Q38"/>
  <c r="D35" i="209" s="1"/>
  <c r="P38" i="195"/>
  <c r="C35" i="209" s="1"/>
  <c r="M38" i="195"/>
  <c r="G38"/>
  <c r="J38" s="1"/>
  <c r="CN37"/>
  <c r="CM37"/>
  <c r="BY37"/>
  <c r="BX37"/>
  <c r="F37" s="1"/>
  <c r="AU37"/>
  <c r="AT37"/>
  <c r="AG37"/>
  <c r="AD37"/>
  <c r="AA37"/>
  <c r="X37"/>
  <c r="U37"/>
  <c r="Q37"/>
  <c r="D34" i="209" s="1"/>
  <c r="P37" i="195"/>
  <c r="C34" i="209" s="1"/>
  <c r="M37" i="195"/>
  <c r="I37"/>
  <c r="G37"/>
  <c r="CN36"/>
  <c r="CM36"/>
  <c r="BY36"/>
  <c r="BX36"/>
  <c r="AU36"/>
  <c r="AT36"/>
  <c r="AD36"/>
  <c r="AA36"/>
  <c r="X36"/>
  <c r="U36"/>
  <c r="Q36"/>
  <c r="D33" i="209" s="1"/>
  <c r="P36" i="195"/>
  <c r="C33" i="209" s="1"/>
  <c r="M36" i="195"/>
  <c r="G36"/>
  <c r="J36" s="1"/>
  <c r="F36"/>
  <c r="I36" s="1"/>
  <c r="CN35"/>
  <c r="CM35"/>
  <c r="BY35"/>
  <c r="BX35"/>
  <c r="F35" s="1"/>
  <c r="AU35"/>
  <c r="AT35"/>
  <c r="AD35"/>
  <c r="AA35"/>
  <c r="X35"/>
  <c r="U35"/>
  <c r="Q35"/>
  <c r="D32" i="209" s="1"/>
  <c r="P35" i="195"/>
  <c r="C32" i="209" s="1"/>
  <c r="M35" i="195"/>
  <c r="G35"/>
  <c r="J35" s="1"/>
  <c r="CN34"/>
  <c r="CM34"/>
  <c r="BY34"/>
  <c r="BX34"/>
  <c r="F34" s="1"/>
  <c r="AU34"/>
  <c r="AT34"/>
  <c r="AG34"/>
  <c r="AD34"/>
  <c r="AA34"/>
  <c r="X34"/>
  <c r="U34"/>
  <c r="Q34"/>
  <c r="D31" i="209" s="1"/>
  <c r="P34" i="195"/>
  <c r="C31" i="209" s="1"/>
  <c r="M34" i="195"/>
  <c r="I34"/>
  <c r="G34"/>
  <c r="CN33"/>
  <c r="CM33"/>
  <c r="BY33"/>
  <c r="G33" s="1"/>
  <c r="J33" s="1"/>
  <c r="BX33"/>
  <c r="AU33"/>
  <c r="AT33"/>
  <c r="AG33"/>
  <c r="AD33"/>
  <c r="AA33"/>
  <c r="X33"/>
  <c r="U33"/>
  <c r="Q33"/>
  <c r="D30" i="209" s="1"/>
  <c r="P33" i="195"/>
  <c r="C30" i="209" s="1"/>
  <c r="M33" i="195"/>
  <c r="F33"/>
  <c r="I33" s="1"/>
  <c r="CN32"/>
  <c r="CM32"/>
  <c r="BY32"/>
  <c r="BX32"/>
  <c r="AU32"/>
  <c r="AT32"/>
  <c r="AD32"/>
  <c r="AA32"/>
  <c r="X32"/>
  <c r="U32"/>
  <c r="Q32"/>
  <c r="D29" i="209" s="1"/>
  <c r="P32" i="195"/>
  <c r="C29" i="209" s="1"/>
  <c r="M32" i="195"/>
  <c r="G32"/>
  <c r="J32" s="1"/>
  <c r="F32"/>
  <c r="I32" s="1"/>
  <c r="CN31"/>
  <c r="CM31"/>
  <c r="BY31"/>
  <c r="G31" s="1"/>
  <c r="BX31"/>
  <c r="F31" s="1"/>
  <c r="AU31"/>
  <c r="AT31"/>
  <c r="AG31"/>
  <c r="AD31"/>
  <c r="AA31"/>
  <c r="X31"/>
  <c r="U31"/>
  <c r="Q31"/>
  <c r="D28" i="209" s="1"/>
  <c r="P31" i="195"/>
  <c r="C28" i="209" s="1"/>
  <c r="M31" i="195"/>
  <c r="K73"/>
  <c r="CN30"/>
  <c r="CM30"/>
  <c r="BY30"/>
  <c r="BX30"/>
  <c r="F30" s="1"/>
  <c r="AU30"/>
  <c r="AT30"/>
  <c r="AD30"/>
  <c r="AA30"/>
  <c r="X30"/>
  <c r="U30"/>
  <c r="Q30"/>
  <c r="D27" i="209" s="1"/>
  <c r="P30" i="195"/>
  <c r="C27" i="209" s="1"/>
  <c r="M30" i="195"/>
  <c r="G30"/>
  <c r="J30" s="1"/>
  <c r="CN29"/>
  <c r="CM29"/>
  <c r="BY29"/>
  <c r="BX29"/>
  <c r="F29" s="1"/>
  <c r="I29" s="1"/>
  <c r="AU29"/>
  <c r="AT29"/>
  <c r="AD29"/>
  <c r="AA29"/>
  <c r="X29"/>
  <c r="U29"/>
  <c r="Q29"/>
  <c r="D26" i="209" s="1"/>
  <c r="P29" i="195"/>
  <c r="C26" i="209" s="1"/>
  <c r="M29" i="195"/>
  <c r="G29"/>
  <c r="J29" s="1"/>
  <c r="CN28"/>
  <c r="CM28"/>
  <c r="BY28"/>
  <c r="G28" s="1"/>
  <c r="J28" s="1"/>
  <c r="BX28"/>
  <c r="F28" s="1"/>
  <c r="AU28"/>
  <c r="AT28"/>
  <c r="AD28"/>
  <c r="AA28"/>
  <c r="X28"/>
  <c r="U28"/>
  <c r="Q28"/>
  <c r="D25" i="209" s="1"/>
  <c r="P28" i="195"/>
  <c r="C25" i="209" s="1"/>
  <c r="M28" i="195"/>
  <c r="CN27"/>
  <c r="CM27"/>
  <c r="BY27"/>
  <c r="G27" s="1"/>
  <c r="J27" s="1"/>
  <c r="BX27"/>
  <c r="F27" s="1"/>
  <c r="I27" s="1"/>
  <c r="AU27"/>
  <c r="AT27"/>
  <c r="AA27"/>
  <c r="X27"/>
  <c r="Q27"/>
  <c r="D24" i="209" s="1"/>
  <c r="P27" i="195"/>
  <c r="C24" i="209" s="1"/>
  <c r="M27" i="195"/>
  <c r="CN26"/>
  <c r="CM26"/>
  <c r="BY26"/>
  <c r="BX26"/>
  <c r="F26" s="1"/>
  <c r="AU26"/>
  <c r="AT26"/>
  <c r="AA26"/>
  <c r="X26"/>
  <c r="Q26"/>
  <c r="D23" i="209" s="1"/>
  <c r="P26" i="195"/>
  <c r="C23" i="209" s="1"/>
  <c r="M26" i="195"/>
  <c r="G26"/>
  <c r="J26" s="1"/>
  <c r="CN25"/>
  <c r="CM25"/>
  <c r="BY25"/>
  <c r="BX25"/>
  <c r="AU25"/>
  <c r="AT25"/>
  <c r="AD25"/>
  <c r="AA25"/>
  <c r="X25"/>
  <c r="U25"/>
  <c r="Q25"/>
  <c r="D22" i="209" s="1"/>
  <c r="P25" i="195"/>
  <c r="C22" i="209" s="1"/>
  <c r="M25" i="195"/>
  <c r="G25"/>
  <c r="J25" s="1"/>
  <c r="F25"/>
  <c r="I25" s="1"/>
  <c r="CN24"/>
  <c r="CM24"/>
  <c r="BY24"/>
  <c r="G24" s="1"/>
  <c r="J24" s="1"/>
  <c r="BX24"/>
  <c r="F24" s="1"/>
  <c r="I24" s="1"/>
  <c r="AU24"/>
  <c r="AT24"/>
  <c r="AD24"/>
  <c r="AA24"/>
  <c r="X24"/>
  <c r="Q24"/>
  <c r="D21" i="209" s="1"/>
  <c r="P24" i="195"/>
  <c r="C21" i="209" s="1"/>
  <c r="M24" i="195"/>
  <c r="CN23"/>
  <c r="CM23"/>
  <c r="BY23"/>
  <c r="BX23"/>
  <c r="F23" s="1"/>
  <c r="I23" s="1"/>
  <c r="AU23"/>
  <c r="AT23"/>
  <c r="AD23"/>
  <c r="AA23"/>
  <c r="X23"/>
  <c r="U23"/>
  <c r="Q23"/>
  <c r="D20" i="209" s="1"/>
  <c r="P23" i="195"/>
  <c r="C20" i="209" s="1"/>
  <c r="M23" i="195"/>
  <c r="G23"/>
  <c r="J23" s="1"/>
  <c r="CN22"/>
  <c r="CM22"/>
  <c r="BY22"/>
  <c r="G22" s="1"/>
  <c r="J22" s="1"/>
  <c r="BX22"/>
  <c r="F22" s="1"/>
  <c r="I22" s="1"/>
  <c r="AU22"/>
  <c r="AT22"/>
  <c r="AA22"/>
  <c r="X22"/>
  <c r="Q22"/>
  <c r="D19" i="209" s="1"/>
  <c r="P22" i="195"/>
  <c r="C19" i="209" s="1"/>
  <c r="M22" i="195"/>
  <c r="CN21"/>
  <c r="CM21"/>
  <c r="BY21"/>
  <c r="G21" s="1"/>
  <c r="BX21"/>
  <c r="AU21"/>
  <c r="AT21"/>
  <c r="AD21"/>
  <c r="AA21"/>
  <c r="X21"/>
  <c r="Q21"/>
  <c r="D18" i="209" s="1"/>
  <c r="P21" i="195"/>
  <c r="C18" i="209" s="1"/>
  <c r="M21" i="195"/>
  <c r="F21"/>
  <c r="I21" s="1"/>
  <c r="CN20"/>
  <c r="CM20"/>
  <c r="BY20"/>
  <c r="G20" s="1"/>
  <c r="J20" s="1"/>
  <c r="BX20"/>
  <c r="F20" s="1"/>
  <c r="I20" s="1"/>
  <c r="AU20"/>
  <c r="AT20"/>
  <c r="AD20"/>
  <c r="AA20"/>
  <c r="X20"/>
  <c r="U20"/>
  <c r="Q20"/>
  <c r="D17" i="209" s="1"/>
  <c r="P20" i="195"/>
  <c r="C17" i="209" s="1"/>
  <c r="M20" i="195"/>
  <c r="CN19"/>
  <c r="CM19"/>
  <c r="BY19"/>
  <c r="G19" s="1"/>
  <c r="J19" s="1"/>
  <c r="BX19"/>
  <c r="F19" s="1"/>
  <c r="I19" s="1"/>
  <c r="AU19"/>
  <c r="AT19"/>
  <c r="AD19"/>
  <c r="AA19"/>
  <c r="X19"/>
  <c r="U19"/>
  <c r="Q19"/>
  <c r="D16" i="209" s="1"/>
  <c r="P19" i="195"/>
  <c r="C16" i="209" s="1"/>
  <c r="M19" i="195"/>
  <c r="CN18"/>
  <c r="CM18"/>
  <c r="BY18"/>
  <c r="BX18"/>
  <c r="F18" s="1"/>
  <c r="I18" s="1"/>
  <c r="AU18"/>
  <c r="AT18"/>
  <c r="AD18"/>
  <c r="AA18"/>
  <c r="X18"/>
  <c r="U18"/>
  <c r="Q18"/>
  <c r="D15" i="209" s="1"/>
  <c r="P18" i="195"/>
  <c r="C15" i="209" s="1"/>
  <c r="M18" i="195"/>
  <c r="G18"/>
  <c r="J18" s="1"/>
  <c r="CN17"/>
  <c r="CM17"/>
  <c r="BY17"/>
  <c r="G17" s="1"/>
  <c r="J17" s="1"/>
  <c r="BX17"/>
  <c r="F17" s="1"/>
  <c r="I17" s="1"/>
  <c r="AU17"/>
  <c r="AT17"/>
  <c r="AA17"/>
  <c r="X17"/>
  <c r="U17"/>
  <c r="Q17"/>
  <c r="D14" i="209" s="1"/>
  <c r="P17" i="195"/>
  <c r="C14" i="209" s="1"/>
  <c r="M17" i="195"/>
  <c r="CN16"/>
  <c r="CM16"/>
  <c r="BY16"/>
  <c r="G16" s="1"/>
  <c r="J16" s="1"/>
  <c r="BX16"/>
  <c r="F16" s="1"/>
  <c r="I16" s="1"/>
  <c r="AU16"/>
  <c r="AT16"/>
  <c r="AD16"/>
  <c r="AA16"/>
  <c r="X16"/>
  <c r="U16"/>
  <c r="Q16"/>
  <c r="D13" i="209" s="1"/>
  <c r="P16" i="195"/>
  <c r="C13" i="209" s="1"/>
  <c r="M16" i="195"/>
  <c r="CN15"/>
  <c r="CM15"/>
  <c r="BY15"/>
  <c r="G15" s="1"/>
  <c r="BX15"/>
  <c r="AU15"/>
  <c r="AT15"/>
  <c r="AD15"/>
  <c r="AA15"/>
  <c r="X15"/>
  <c r="Q15"/>
  <c r="D12" i="209" s="1"/>
  <c r="P15" i="195"/>
  <c r="C12" i="209" s="1"/>
  <c r="M15" i="195"/>
  <c r="F15"/>
  <c r="I15" s="1"/>
  <c r="CN14"/>
  <c r="CM14"/>
  <c r="BY14"/>
  <c r="BX14"/>
  <c r="F14" s="1"/>
  <c r="I14" s="1"/>
  <c r="AU14"/>
  <c r="AA14"/>
  <c r="U14"/>
  <c r="Q14"/>
  <c r="D11" i="209" s="1"/>
  <c r="P14" i="195"/>
  <c r="C11" i="209" s="1"/>
  <c r="M14" i="195"/>
  <c r="G14"/>
  <c r="J14" s="1"/>
  <c r="CN13"/>
  <c r="CM13"/>
  <c r="BY13"/>
  <c r="G13" s="1"/>
  <c r="BX13"/>
  <c r="F13" s="1"/>
  <c r="I13" s="1"/>
  <c r="AU13"/>
  <c r="AT13"/>
  <c r="AA13"/>
  <c r="X13"/>
  <c r="U13"/>
  <c r="Q13"/>
  <c r="D10" i="209" s="1"/>
  <c r="P13" i="195"/>
  <c r="C10" i="209" s="1"/>
  <c r="M13" i="195"/>
  <c r="CN12"/>
  <c r="CM12"/>
  <c r="BY12"/>
  <c r="BX12"/>
  <c r="AU12"/>
  <c r="AT12"/>
  <c r="AD12"/>
  <c r="AA12"/>
  <c r="X12"/>
  <c r="U12"/>
  <c r="Q12"/>
  <c r="D9" i="209" s="1"/>
  <c r="P12" i="195"/>
  <c r="C9" i="209" s="1"/>
  <c r="M12" i="195"/>
  <c r="G12"/>
  <c r="J12" s="1"/>
  <c r="F12"/>
  <c r="I12" s="1"/>
  <c r="CN11"/>
  <c r="CN73" s="1"/>
  <c r="CM11"/>
  <c r="CM73" s="1"/>
  <c r="BY11"/>
  <c r="BY73" s="1"/>
  <c r="BX11"/>
  <c r="BX73" s="1"/>
  <c r="AU11"/>
  <c r="AU73" s="1"/>
  <c r="AT11"/>
  <c r="AT73" s="1"/>
  <c r="AG11"/>
  <c r="AD11"/>
  <c r="AA11"/>
  <c r="X11"/>
  <c r="U11"/>
  <c r="Q11"/>
  <c r="P11"/>
  <c r="N73"/>
  <c r="M11"/>
  <c r="M73" s="1"/>
  <c r="F11"/>
  <c r="C8" i="209" l="1"/>
  <c r="P73" i="195"/>
  <c r="I11"/>
  <c r="D8" i="209"/>
  <c r="Q73" i="195"/>
  <c r="C51" i="209"/>
  <c r="R55" i="195"/>
  <c r="C52" i="209"/>
  <c r="R71" i="195"/>
  <c r="D68" i="209"/>
  <c r="AV19" i="195"/>
  <c r="R30"/>
  <c r="R18"/>
  <c r="R20"/>
  <c r="R22"/>
  <c r="R24"/>
  <c r="R25"/>
  <c r="L73"/>
  <c r="AI73"/>
  <c r="AV56"/>
  <c r="AV57"/>
  <c r="R62"/>
  <c r="O19"/>
  <c r="AV17"/>
  <c r="O17"/>
  <c r="AV21"/>
  <c r="O23"/>
  <c r="AV23"/>
  <c r="O69"/>
  <c r="AV69"/>
  <c r="AV60"/>
  <c r="AV49"/>
  <c r="AV53"/>
  <c r="AV41"/>
  <c r="AV72"/>
  <c r="O41"/>
  <c r="O54"/>
  <c r="R35"/>
  <c r="R36"/>
  <c r="R48"/>
  <c r="R50"/>
  <c r="R51"/>
  <c r="R26"/>
  <c r="O56"/>
  <c r="O57"/>
  <c r="R59"/>
  <c r="O21"/>
  <c r="J39"/>
  <c r="J49"/>
  <c r="O49"/>
  <c r="O53"/>
  <c r="J13"/>
  <c r="R33"/>
  <c r="R45"/>
  <c r="O60"/>
  <c r="R61"/>
  <c r="R65"/>
  <c r="R66"/>
  <c r="I67"/>
  <c r="R67"/>
  <c r="O72"/>
  <c r="O38"/>
  <c r="AV38"/>
  <c r="O39"/>
  <c r="R40"/>
  <c r="O42"/>
  <c r="AV42"/>
  <c r="O43"/>
  <c r="AV43"/>
  <c r="O44"/>
  <c r="AV44"/>
  <c r="R46"/>
  <c r="R47"/>
  <c r="R52"/>
  <c r="R53"/>
  <c r="R54"/>
  <c r="R58"/>
  <c r="AV62"/>
  <c r="R63"/>
  <c r="R64"/>
  <c r="AV65"/>
  <c r="O68"/>
  <c r="AV68"/>
  <c r="R70"/>
  <c r="R12"/>
  <c r="O13"/>
  <c r="AV13"/>
  <c r="R14"/>
  <c r="O15"/>
  <c r="AV15"/>
  <c r="R16"/>
  <c r="O27"/>
  <c r="AV27"/>
  <c r="O28"/>
  <c r="AV28"/>
  <c r="R29"/>
  <c r="R34"/>
  <c r="O36"/>
  <c r="AV36"/>
  <c r="R39"/>
  <c r="O40"/>
  <c r="AV40"/>
  <c r="R41"/>
  <c r="R42"/>
  <c r="R43"/>
  <c r="R44"/>
  <c r="O45"/>
  <c r="AV45"/>
  <c r="O46"/>
  <c r="AV46"/>
  <c r="O50"/>
  <c r="AV50"/>
  <c r="AV54"/>
  <c r="O55"/>
  <c r="AV55"/>
  <c r="R56"/>
  <c r="R57"/>
  <c r="O58"/>
  <c r="AV58"/>
  <c r="O59"/>
  <c r="AV59"/>
  <c r="R60"/>
  <c r="AV63"/>
  <c r="O66"/>
  <c r="AV66"/>
  <c r="O67"/>
  <c r="AV67"/>
  <c r="R68"/>
  <c r="R69"/>
  <c r="O70"/>
  <c r="AV70"/>
  <c r="O71"/>
  <c r="AV71"/>
  <c r="R72"/>
  <c r="O12"/>
  <c r="AV12"/>
  <c r="R13"/>
  <c r="O14"/>
  <c r="R15"/>
  <c r="O16"/>
  <c r="AV16"/>
  <c r="O18"/>
  <c r="AV18"/>
  <c r="R19"/>
  <c r="O20"/>
  <c r="AV20"/>
  <c r="R21"/>
  <c r="O22"/>
  <c r="AV22"/>
  <c r="R23"/>
  <c r="O24"/>
  <c r="AV24"/>
  <c r="O25"/>
  <c r="AV25"/>
  <c r="O26"/>
  <c r="R27"/>
  <c r="R28"/>
  <c r="O29"/>
  <c r="AV29"/>
  <c r="O30"/>
  <c r="AV30"/>
  <c r="O32"/>
  <c r="AV32"/>
  <c r="H33"/>
  <c r="O33"/>
  <c r="O34"/>
  <c r="AV34"/>
  <c r="O35"/>
  <c r="AV35"/>
  <c r="O47"/>
  <c r="AV47"/>
  <c r="O48"/>
  <c r="AV48"/>
  <c r="R49"/>
  <c r="O51"/>
  <c r="AV51"/>
  <c r="O52"/>
  <c r="AV52"/>
  <c r="O61"/>
  <c r="AV61"/>
  <c r="O62"/>
  <c r="O64"/>
  <c r="AV64"/>
  <c r="H65"/>
  <c r="O65"/>
  <c r="AD73"/>
  <c r="X73"/>
  <c r="R17"/>
  <c r="J15"/>
  <c r="H15"/>
  <c r="J21"/>
  <c r="H21"/>
  <c r="I28"/>
  <c r="H28"/>
  <c r="J42"/>
  <c r="H42"/>
  <c r="I44"/>
  <c r="H44"/>
  <c r="I48"/>
  <c r="H48"/>
  <c r="I52"/>
  <c r="H52"/>
  <c r="I57"/>
  <c r="H57"/>
  <c r="I61"/>
  <c r="H61"/>
  <c r="J69"/>
  <c r="H69"/>
  <c r="I26"/>
  <c r="H26"/>
  <c r="I30"/>
  <c r="H30"/>
  <c r="I35"/>
  <c r="H35"/>
  <c r="I38"/>
  <c r="H38"/>
  <c r="J40"/>
  <c r="H40"/>
  <c r="I46"/>
  <c r="H46"/>
  <c r="I50"/>
  <c r="H50"/>
  <c r="I55"/>
  <c r="H55"/>
  <c r="I59"/>
  <c r="H59"/>
  <c r="J67"/>
  <c r="H67"/>
  <c r="J71"/>
  <c r="H71"/>
  <c r="J31"/>
  <c r="H31"/>
  <c r="R31"/>
  <c r="AV37"/>
  <c r="J41"/>
  <c r="H41"/>
  <c r="J63"/>
  <c r="H63"/>
  <c r="J66"/>
  <c r="H66"/>
  <c r="J68"/>
  <c r="H68"/>
  <c r="J70"/>
  <c r="H70"/>
  <c r="J72"/>
  <c r="H72"/>
  <c r="R11"/>
  <c r="AV11"/>
  <c r="H14"/>
  <c r="H18"/>
  <c r="H19"/>
  <c r="H20"/>
  <c r="H25"/>
  <c r="H27"/>
  <c r="H29"/>
  <c r="O31"/>
  <c r="H32"/>
  <c r="R32"/>
  <c r="AV33"/>
  <c r="H36"/>
  <c r="H45"/>
  <c r="H47"/>
  <c r="H49"/>
  <c r="H51"/>
  <c r="H53"/>
  <c r="H56"/>
  <c r="H58"/>
  <c r="H60"/>
  <c r="O63"/>
  <c r="H64"/>
  <c r="AA73"/>
  <c r="AH73"/>
  <c r="AV31"/>
  <c r="J34"/>
  <c r="H34"/>
  <c r="J37"/>
  <c r="H37"/>
  <c r="R37"/>
  <c r="J43"/>
  <c r="H43"/>
  <c r="J54"/>
  <c r="F54"/>
  <c r="F73" s="1"/>
  <c r="G11"/>
  <c r="G73" s="1"/>
  <c r="O11"/>
  <c r="H12"/>
  <c r="H13"/>
  <c r="H16"/>
  <c r="H17"/>
  <c r="H22"/>
  <c r="H23"/>
  <c r="H24"/>
  <c r="I31"/>
  <c r="O37"/>
  <c r="R38"/>
  <c r="H39"/>
  <c r="H62"/>
  <c r="U73"/>
  <c r="AG73"/>
  <c r="R73" l="1"/>
  <c r="I54"/>
  <c r="H54"/>
  <c r="J11"/>
  <c r="H11"/>
  <c r="AV73" l="1"/>
  <c r="I73"/>
  <c r="O73"/>
  <c r="J73"/>
  <c r="H73"/>
  <c r="L9" i="209" l="1"/>
  <c r="L10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  <c r="L32"/>
  <c r="L33"/>
  <c r="L34"/>
  <c r="L35"/>
  <c r="L36"/>
  <c r="L38"/>
  <c r="L39"/>
  <c r="L40"/>
  <c r="L41"/>
  <c r="L42"/>
  <c r="L43"/>
  <c r="L44"/>
  <c r="L45"/>
  <c r="L46"/>
  <c r="L47"/>
  <c r="L48"/>
  <c r="L49"/>
  <c r="L50"/>
  <c r="L51"/>
  <c r="L53"/>
  <c r="L55"/>
  <c r="L56"/>
  <c r="L57"/>
  <c r="L58"/>
  <c r="L59"/>
  <c r="L60"/>
  <c r="L61"/>
  <c r="L62"/>
  <c r="L63"/>
  <c r="L64"/>
  <c r="L65"/>
  <c r="L67"/>
  <c r="L68"/>
  <c r="L69"/>
  <c r="L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8"/>
  <c r="O70"/>
  <c r="N70"/>
  <c r="M70"/>
  <c r="I70"/>
  <c r="H70"/>
  <c r="G70"/>
  <c r="F70"/>
  <c r="K70"/>
  <c r="J70"/>
  <c r="C70"/>
  <c r="L70" l="1"/>
  <c r="D70"/>
  <c r="E70" l="1"/>
</calcChain>
</file>

<file path=xl/sharedStrings.xml><?xml version="1.0" encoding="utf-8"?>
<sst xmlns="http://schemas.openxmlformats.org/spreadsheetml/2006/main" count="290" uniqueCount="143">
  <si>
    <t xml:space="preserve">3.4 Համայնքի բյուջեի եկամուտներ ապրանքների մատակարարումից և ծառայությունների մատուցումից </t>
  </si>
  <si>
    <t>ծրագիր տարեկան</t>
  </si>
  <si>
    <t xml:space="preserve">փաստ </t>
  </si>
  <si>
    <t>տող 1112
Հողի հարկ համայնքների վարչական տարածքներում գտնվող հողի համար</t>
  </si>
  <si>
    <r>
      <t>տող 1120
1.2 Գույքային հարկեր այլ գույքից
այդ թվում`
Գույքահարկ փոխադրամիջոցների համար</t>
    </r>
    <r>
      <rPr>
        <sz val="10"/>
        <rFont val="Arial Armenian"/>
        <family val="2"/>
      </rPr>
      <t/>
    </r>
  </si>
  <si>
    <t>տող 1150
Համայնքի բյուջե վճարվող պետական տուրքեր
(տող 1151 )</t>
  </si>
  <si>
    <t>տող1160
 1.5 Այլ հարկային եկամուտներ</t>
  </si>
  <si>
    <t xml:space="preserve">տող1332
Համայնքի վարչական տարածքում գտնվող պետական սեփականություն համարվող հողերի վարձավճարներ </t>
  </si>
  <si>
    <t xml:space="preserve">տող 1333
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</si>
  <si>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տող 1334
Այլ գույքի վարձակալությունից մուտքեր</t>
  </si>
  <si>
    <t xml:space="preserve">տող 1331
Համայնքի սեփականություն համարվող հողերի վարձավճարներ </t>
  </si>
  <si>
    <t>3.5 Վարչական գանձումներ (տող 1351 + տող 1352)</t>
  </si>
  <si>
    <t xml:space="preserve"> տող 1370
3.7 Ընթացիկ ոչ պաշտոնական դրամաշնորհներ</t>
  </si>
  <si>
    <t>2. ՊԱՇՏՈՆԱԿԱՆ ԴՐԱՄԱՇՆՈՐՀՆԵՐ</t>
  </si>
  <si>
    <t>ԴԱՀԿ</t>
  </si>
  <si>
    <t xml:space="preserve"> տող 1310
3.1 Տոկոսներ</t>
  </si>
  <si>
    <t xml:space="preserve">Ֆ Ո Ն Դ Ա Յ Ի Ն     </t>
  </si>
  <si>
    <t>Ֆոնդային բյուջեի տարեսկզբի մնացորդ</t>
  </si>
  <si>
    <t>Վարչական բյուջեի տարեսկզբի մնացորդ</t>
  </si>
  <si>
    <t>Անվանումը</t>
  </si>
  <si>
    <t>1. ՀԱՐԿԵՐ ԵՎ ՏՈՒՐՔԵՐ</t>
  </si>
  <si>
    <t xml:space="preserve"> տող 1390
3.9 Այլ եկամուտներ</t>
  </si>
  <si>
    <t xml:space="preserve">տող 1320 Շահաբաժիններ </t>
  </si>
  <si>
    <t>տող 1000
Ընդամենը ֆոնդային մաս</t>
  </si>
  <si>
    <t xml:space="preserve"> տող 1000
Ընդամենը վարչական մաս</t>
  </si>
  <si>
    <t xml:space="preserve">
Ընդամենը գույքահարկ</t>
  </si>
  <si>
    <t xml:space="preserve">տող 1131
Տեղական տուրքեր
</t>
  </si>
  <si>
    <t>տող 1330
3.3  ընդամենը գույքի վարձակալությունից եկամուտներ
(տող 1331 + տող 1332 + տող 1333 + 1334)</t>
  </si>
  <si>
    <t>տող 1343
1343.Օրենքով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</si>
  <si>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 տող 1360
Մուտքեր տույժերից, տուգանքներից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</si>
  <si>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</si>
  <si>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</si>
  <si>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</si>
  <si>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t xml:space="preserve">փաստ.                                                                            </t>
  </si>
  <si>
    <t>կատ. %-ը</t>
  </si>
  <si>
    <t>Ընդամենը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</si>
  <si>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</si>
  <si>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</si>
  <si>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</si>
  <si>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</si>
  <si>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</si>
  <si>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</si>
  <si>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</si>
  <si>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</si>
  <si>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</si>
  <si>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</si>
  <si>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</si>
  <si>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</si>
  <si>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</si>
  <si>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Կիրանց</t>
  </si>
  <si>
    <t>Հովք</t>
  </si>
  <si>
    <t>Սարիգյուղ</t>
  </si>
  <si>
    <t>Սևքար</t>
  </si>
  <si>
    <t>Վազաշեն</t>
  </si>
  <si>
    <t>Աղավնավանք</t>
  </si>
  <si>
    <t>Գոշ</t>
  </si>
  <si>
    <t>Թեղուտ</t>
  </si>
  <si>
    <t>Խաչարձան</t>
  </si>
  <si>
    <t>Հաղարծին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</si>
  <si>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</si>
  <si>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</si>
  <si>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</si>
  <si>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</si>
  <si>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</si>
  <si>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</si>
  <si>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</si>
  <si>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</si>
  <si>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</si>
  <si>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</si>
  <si>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</si>
  <si>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</si>
  <si>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</si>
  <si>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</si>
  <si>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Վ.Կ.Աղբյուր</t>
  </si>
  <si>
    <t>Արճիս</t>
  </si>
  <si>
    <t>Բագրատաշեն</t>
  </si>
  <si>
    <t>Բաղանիս</t>
  </si>
  <si>
    <t>Բարեկամավան</t>
  </si>
  <si>
    <t>Բերդավան</t>
  </si>
  <si>
    <t>Դեբեդավան</t>
  </si>
  <si>
    <t>Դեղձավան</t>
  </si>
  <si>
    <t>Դովեղ</t>
  </si>
  <si>
    <t>Զորական</t>
  </si>
  <si>
    <t>Լճկաձոր</t>
  </si>
  <si>
    <t>Կոթի</t>
  </si>
  <si>
    <t>Կողբ</t>
  </si>
  <si>
    <t>Հաղթանակ</t>
  </si>
  <si>
    <t>Ոսկեպար</t>
  </si>
  <si>
    <t>Ոսկեվան</t>
  </si>
  <si>
    <t>Պտղավան</t>
  </si>
  <si>
    <t>Ջուջևան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</si>
  <si>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</si>
  <si>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այդ թվում աղբահանության վճարներ</t>
  </si>
  <si>
    <t>3.3 գույքի վարձակալությունից եկամուտներ (տող 1331 + տող 1332 + տող 1333 + 1334)</t>
  </si>
  <si>
    <t>փաստ.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</si>
  <si>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</si>
  <si>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Հ Ա Շ Վ Ե Տ Վ ՈՒ Թ Յ ՈՒ Ն</t>
  </si>
  <si>
    <t>ՀՀ ՏԱՎՈՒՇԻ ՄԱՐԶԻ ՀԱՄԱՅՆՔՆԵՐԻ ԲՅՈՒՋԵՏԱՅԻՆ ԵԿԱՄՈՒՏՆԵՐԻ ՎԵՐԱԲԵՐՅԱԼ</t>
  </si>
  <si>
    <t>հազար դրամ</t>
  </si>
  <si>
    <t>Գանձապետարանի համարակալում</t>
  </si>
  <si>
    <t>Հ/Հ</t>
  </si>
  <si>
    <t>ք. Իջևան</t>
  </si>
  <si>
    <t>Ն.Ծաղկավան  (Իջևան)</t>
  </si>
  <si>
    <t>ք. Դիլիջան</t>
  </si>
  <si>
    <t>ք. Բերդ</t>
  </si>
  <si>
    <t>Վ.Ծաղկավան (Տավուշ)</t>
  </si>
  <si>
    <t>ք. Նոյեմբերյան</t>
  </si>
  <si>
    <t>ք. Այրում</t>
  </si>
  <si>
    <t>2014թ. Տարեկան</t>
  </si>
  <si>
    <t>Իջևան</t>
  </si>
  <si>
    <t>Ն.Ծաղկավան</t>
  </si>
  <si>
    <t>Դիլիջան</t>
  </si>
  <si>
    <t>Բերդ</t>
  </si>
  <si>
    <t>Վ.Ծաղկավան</t>
  </si>
  <si>
    <t>Նոյեմբերյան</t>
  </si>
  <si>
    <t>Այրում</t>
  </si>
  <si>
    <t>տող1258
 այլ դոտացիաներ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</si>
  <si>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</si>
  <si>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</si>
  <si>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գույքահարկի ապառքը 01.01.2014թ. դրությամբ</t>
  </si>
  <si>
    <t>Ընդամենը տույժերի և տուգանքների գումարները</t>
  </si>
  <si>
    <t>2014թ. բյուջեում ներառված գույքահարկի ապառքի գումարը</t>
  </si>
  <si>
    <t xml:space="preserve">Գանձված  գույքահարկի ապառքի գումարը  </t>
  </si>
  <si>
    <t>Ընդամենը հողի հարկի ապառքը 01.01.2014թ. դրությամբ</t>
  </si>
  <si>
    <t>2014թ. բյուջեում ներառված հողի հարկի ապառքի գումարը</t>
  </si>
  <si>
    <t xml:space="preserve">Գանձված  հողի հարկի  ապառքի գումարը  </t>
  </si>
  <si>
    <t xml:space="preserve">ծրագիր  տարեկան </t>
  </si>
  <si>
    <t>-</t>
  </si>
  <si>
    <t>ԸՆԴԱՄԵՆԸ</t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</si>
  <si>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</si>
  <si>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</si>
  <si>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</si>
  <si>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</si>
  <si>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</si>
  <si>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</si>
  <si>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</si>
  <si>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t>2015թ. հունվարի  1-ի դրությամբ</t>
  </si>
  <si>
    <t>2015 թ. հունվարի 1-ի դրությամբ</t>
  </si>
  <si>
    <r>
      <t xml:space="preserve">տող1251+1254
ա) Պետական բյուջեից ֆինանս. համահարթ. սկզբ. տրամադրվող դոտացիաներ 
բ) Պետական բյուջեից համայնքի վարչ. բյուջ. տրամադր.այլ դոտաց. </t>
    </r>
    <r>
      <rPr>
        <sz val="9"/>
        <rFont val="Arial Armenian"/>
        <family val="2"/>
      </rPr>
      <t/>
    </r>
  </si>
  <si>
    <t>տող1257
գ) Պետական բյուջ. համայնքի վարչ. բյուջեին տրամադրվող նպատակային հատկացումներ (սուբվենցիաներ)</t>
  </si>
  <si>
    <t>տող1210+1230
2.1  Ընթ. արտաքին պաշտ. դրամաշն. ստացված այլ պետություններից
2.3Ընթ. արտաքին պաշտ. դրամաշնորհ. ստացվ. միջ. կազմ.</t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</si>
  <si>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ֆիզ.անձանցից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կազմ-երից համայնքին անցած գույքի իրացումից և դրամական միջ-ից ...</t>
    </r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</si>
  <si>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ՏԻՄ-երին պատվիրակված լիազորությունների իրականացման ծախսերի ֆինանսավորման համար պետական բյուջեից ստացվող միջոցներ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</si>
</sst>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9">
    <font>
      <sz val="12"/>
      <name val="Times Armenian"/>
    </font>
    <font>
      <sz val="10"/>
      <name val="Arial Armenian"/>
      <family val="2"/>
    </font>
    <font>
      <sz val="9"/>
      <name val="Arial Armenian"/>
      <family val="2"/>
    </font>
    <font>
      <sz val="12"/>
      <name val="Times Armenian"/>
      <family val="1"/>
    </font>
    <font>
      <b/>
      <sz val="10"/>
      <name val="GHEA Grapalat"/>
      <family val="3"/>
    </font>
    <font>
      <sz val="10"/>
      <name val="GHEA Grapalat"/>
      <family val="3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GHEA Grapalat"/>
      <family val="3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6">
    <xf numFmtId="0" fontId="0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7" fillId="0" borderId="0"/>
  </cellStyleXfs>
  <cellXfs count="186">
    <xf numFmtId="0" fontId="0" fillId="0" borderId="0" xfId="0"/>
    <xf numFmtId="0" fontId="5" fillId="0" borderId="0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Protection="1"/>
    <xf numFmtId="0" fontId="5" fillId="0" borderId="0" xfId="0" applyFont="1" applyAlignment="1" applyProtection="1">
      <alignment horizontal="left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 applyProtection="1">
      <protection locked="0"/>
    </xf>
    <xf numFmtId="0" fontId="5" fillId="0" borderId="0" xfId="0" applyFont="1" applyFill="1" applyProtection="1">
      <protection locked="0"/>
    </xf>
    <xf numFmtId="0" fontId="4" fillId="0" borderId="0" xfId="0" applyFont="1" applyAlignment="1" applyProtection="1">
      <alignment vertical="center"/>
      <protection locked="0"/>
    </xf>
    <xf numFmtId="0" fontId="5" fillId="0" borderId="0" xfId="0" applyFont="1" applyFill="1" applyBorder="1" applyProtection="1">
      <protection locked="0"/>
    </xf>
    <xf numFmtId="164" fontId="5" fillId="0" borderId="0" xfId="0" applyNumberFormat="1" applyFont="1" applyAlignment="1" applyProtection="1">
      <alignment horizontal="left"/>
      <protection locked="0"/>
    </xf>
    <xf numFmtId="165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>
      <alignment horizontal="left" vertical="center"/>
    </xf>
    <xf numFmtId="165" fontId="5" fillId="4" borderId="3" xfId="0" applyNumberFormat="1" applyFont="1" applyFill="1" applyBorder="1" applyAlignment="1" applyProtection="1">
      <alignment horizontal="center" vertical="center" wrapText="1"/>
    </xf>
    <xf numFmtId="165" fontId="5" fillId="5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3" xfId="0" applyNumberFormat="1" applyFont="1" applyFill="1" applyBorder="1" applyAlignment="1" applyProtection="1">
      <alignment horizontal="center" vertical="center" wrapText="1"/>
    </xf>
    <xf numFmtId="165" fontId="5" fillId="9" borderId="3" xfId="0" applyNumberFormat="1" applyFont="1" applyFill="1" applyBorder="1" applyAlignment="1" applyProtection="1">
      <alignment horizontal="center" vertical="center" wrapText="1"/>
    </xf>
    <xf numFmtId="165" fontId="5" fillId="9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8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3" xfId="0" applyNumberFormat="1" applyFont="1" applyBorder="1" applyAlignment="1">
      <alignment horizontal="center" vertical="center" wrapText="1"/>
    </xf>
    <xf numFmtId="165" fontId="5" fillId="0" borderId="16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Border="1" applyAlignment="1" applyProtection="1">
      <alignment horizontal="center" vertical="center" wrapText="1"/>
    </xf>
    <xf numFmtId="0" fontId="5" fillId="0" borderId="4" xfId="0" applyFont="1" applyFill="1" applyBorder="1" applyAlignment="1">
      <alignment horizontal="left" vertical="center"/>
    </xf>
    <xf numFmtId="165" fontId="5" fillId="0" borderId="17" xfId="0" applyNumberFormat="1" applyFont="1" applyBorder="1" applyAlignment="1" applyProtection="1">
      <alignment horizontal="center" vertical="center"/>
      <protection locked="0"/>
    </xf>
    <xf numFmtId="165" fontId="5" fillId="0" borderId="3" xfId="0" applyNumberFormat="1" applyFont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65" fontId="5" fillId="0" borderId="3" xfId="0" applyNumberFormat="1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center" vertical="center"/>
    </xf>
    <xf numFmtId="165" fontId="5" fillId="11" borderId="3" xfId="0" applyNumberFormat="1" applyFont="1" applyFill="1" applyBorder="1" applyAlignment="1" applyProtection="1">
      <alignment horizontal="center" vertical="center"/>
    </xf>
    <xf numFmtId="165" fontId="5" fillId="11" borderId="3" xfId="0" applyNumberFormat="1" applyFont="1" applyFill="1" applyBorder="1" applyAlignment="1" applyProtection="1">
      <alignment horizontal="center" vertical="center" wrapText="1"/>
    </xf>
    <xf numFmtId="165" fontId="5" fillId="11" borderId="3" xfId="0" applyNumberFormat="1" applyFont="1" applyFill="1" applyBorder="1" applyAlignment="1" applyProtection="1">
      <alignment horizontal="center" vertical="center" wrapText="1"/>
      <protection locked="0"/>
    </xf>
    <xf numFmtId="165" fontId="5" fillId="10" borderId="3" xfId="0" applyNumberFormat="1" applyFont="1" applyFill="1" applyBorder="1" applyAlignment="1" applyProtection="1">
      <alignment horizontal="center" vertical="center"/>
    </xf>
    <xf numFmtId="0" fontId="4" fillId="0" borderId="0" xfId="0" applyFont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center" vertical="center" wrapText="1"/>
    </xf>
    <xf numFmtId="165" fontId="5" fillId="0" borderId="3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165" fontId="5" fillId="0" borderId="3" xfId="0" applyNumberFormat="1" applyFont="1" applyFill="1" applyBorder="1" applyAlignment="1">
      <alignment horizontal="center"/>
    </xf>
    <xf numFmtId="165" fontId="5" fillId="10" borderId="3" xfId="0" applyNumberFormat="1" applyFont="1" applyFill="1" applyBorder="1" applyAlignment="1" applyProtection="1">
      <alignment horizontal="center" vertical="center" wrapText="1"/>
    </xf>
    <xf numFmtId="165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Fill="1"/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Alignment="1">
      <alignment horizontal="center"/>
    </xf>
    <xf numFmtId="164" fontId="5" fillId="0" borderId="16" xfId="0" applyNumberFormat="1" applyFont="1" applyBorder="1" applyAlignment="1" applyProtection="1">
      <alignment horizontal="center" vertical="center"/>
      <protection locked="0"/>
    </xf>
    <xf numFmtId="164" fontId="5" fillId="0" borderId="16" xfId="0" applyNumberFormat="1" applyFont="1" applyBorder="1" applyAlignment="1" applyProtection="1">
      <alignment vertical="center"/>
      <protection locked="0"/>
    </xf>
    <xf numFmtId="164" fontId="5" fillId="0" borderId="0" xfId="0" applyNumberFormat="1" applyFont="1" applyBorder="1" applyProtection="1">
      <protection locked="0"/>
    </xf>
    <xf numFmtId="0" fontId="5" fillId="0" borderId="3" xfId="0" applyFont="1" applyFill="1" applyBorder="1" applyAlignment="1">
      <alignment horizontal="left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/>
    </xf>
    <xf numFmtId="165" fontId="5" fillId="0" borderId="3" xfId="0" applyNumberFormat="1" applyFont="1" applyFill="1" applyBorder="1" applyAlignment="1">
      <alignment horizontal="center" vertical="top"/>
    </xf>
    <xf numFmtId="165" fontId="5" fillId="0" borderId="3" xfId="0" applyNumberFormat="1" applyFont="1" applyFill="1" applyBorder="1" applyAlignment="1">
      <alignment horizontal="center" vertical="top" wrapText="1"/>
    </xf>
    <xf numFmtId="165" fontId="5" fillId="0" borderId="3" xfId="0" applyNumberFormat="1" applyFont="1" applyFill="1" applyBorder="1" applyAlignment="1" applyProtection="1">
      <alignment horizontal="center" vertical="top" wrapText="1"/>
      <protection locked="0"/>
    </xf>
    <xf numFmtId="165" fontId="5" fillId="11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2" fontId="8" fillId="0" borderId="0" xfId="0" applyNumberFormat="1" applyFont="1" applyFill="1" applyAlignment="1">
      <alignment vertical="center"/>
    </xf>
    <xf numFmtId="2" fontId="8" fillId="0" borderId="0" xfId="0" applyNumberFormat="1" applyFont="1" applyFill="1" applyAlignment="1">
      <alignment horizontal="center" vertical="center"/>
    </xf>
    <xf numFmtId="0" fontId="4" fillId="2" borderId="15" xfId="0" applyNumberFormat="1" applyFont="1" applyFill="1" applyBorder="1" applyAlignment="1" applyProtection="1">
      <alignment horizontal="center" vertical="center" wrapText="1"/>
    </xf>
    <xf numFmtId="0" fontId="4" fillId="2" borderId="14" xfId="0" applyNumberFormat="1" applyFont="1" applyFill="1" applyBorder="1" applyAlignment="1" applyProtection="1">
      <alignment horizontal="center" vertical="center" wrapText="1"/>
    </xf>
    <xf numFmtId="0" fontId="5" fillId="8" borderId="15" xfId="0" applyFont="1" applyFill="1" applyBorder="1" applyAlignment="1" applyProtection="1">
      <alignment horizontal="center" vertical="center" wrapText="1"/>
    </xf>
    <xf numFmtId="0" fontId="5" fillId="8" borderId="1" xfId="0" applyFont="1" applyFill="1" applyBorder="1" applyAlignment="1" applyProtection="1">
      <alignment horizontal="center" vertical="center" wrapText="1"/>
    </xf>
    <xf numFmtId="0" fontId="5" fillId="8" borderId="14" xfId="0" applyFont="1" applyFill="1" applyBorder="1" applyAlignment="1" applyProtection="1">
      <alignment horizontal="center" vertical="center" wrapText="1"/>
    </xf>
    <xf numFmtId="0" fontId="5" fillId="0" borderId="3" xfId="0" applyNumberFormat="1" applyFont="1" applyBorder="1" applyAlignment="1" applyProtection="1">
      <alignment horizontal="center" vertical="center" wrapText="1"/>
    </xf>
    <xf numFmtId="4" fontId="5" fillId="2" borderId="2" xfId="0" applyNumberFormat="1" applyFont="1" applyFill="1" applyBorder="1" applyAlignment="1" applyProtection="1">
      <alignment horizontal="center" vertical="center" wrapText="1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center" vertical="center" wrapText="1"/>
    </xf>
    <xf numFmtId="4" fontId="5" fillId="4" borderId="7" xfId="0" applyNumberFormat="1" applyFont="1" applyFill="1" applyBorder="1" applyAlignment="1" applyProtection="1">
      <alignment horizontal="center" vertical="center" wrapText="1"/>
    </xf>
    <xf numFmtId="4" fontId="5" fillId="4" borderId="8" xfId="0" applyNumberFormat="1" applyFont="1" applyFill="1" applyBorder="1" applyAlignment="1" applyProtection="1">
      <alignment horizontal="center" vertical="center" wrapText="1"/>
    </xf>
    <xf numFmtId="4" fontId="5" fillId="4" borderId="9" xfId="0" applyNumberFormat="1" applyFont="1" applyFill="1" applyBorder="1" applyAlignment="1" applyProtection="1">
      <alignment horizontal="center" vertical="center" wrapText="1"/>
    </xf>
    <xf numFmtId="4" fontId="5" fillId="4" borderId="10" xfId="0" applyNumberFormat="1" applyFont="1" applyFill="1" applyBorder="1" applyAlignment="1" applyProtection="1">
      <alignment horizontal="center" vertical="center" wrapText="1"/>
    </xf>
    <xf numFmtId="4" fontId="5" fillId="4" borderId="11" xfId="0" applyNumberFormat="1" applyFont="1" applyFill="1" applyBorder="1" applyAlignment="1" applyProtection="1">
      <alignment horizontal="center" vertical="center" wrapText="1"/>
    </xf>
    <xf numFmtId="4" fontId="5" fillId="4" borderId="12" xfId="0" applyNumberFormat="1" applyFont="1" applyFill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10" borderId="15" xfId="0" applyFont="1" applyFill="1" applyBorder="1" applyAlignment="1" applyProtection="1">
      <alignment horizontal="left" vertical="center"/>
    </xf>
    <xf numFmtId="0" fontId="5" fillId="10" borderId="1" xfId="0" applyFont="1" applyFill="1" applyBorder="1" applyAlignment="1" applyProtection="1">
      <alignment horizontal="left" vertical="center"/>
    </xf>
    <xf numFmtId="0" fontId="5" fillId="10" borderId="14" xfId="0" applyFont="1" applyFill="1" applyBorder="1" applyAlignment="1" applyProtection="1">
      <alignment horizontal="left" vertical="center"/>
    </xf>
    <xf numFmtId="0" fontId="5" fillId="0" borderId="2" xfId="0" applyNumberFormat="1" applyFont="1" applyBorder="1" applyAlignment="1" applyProtection="1">
      <alignment horizontal="center" vertical="center" wrapText="1"/>
    </xf>
    <xf numFmtId="0" fontId="5" fillId="0" borderId="4" xfId="0" applyNumberFormat="1" applyFont="1" applyBorder="1" applyAlignment="1" applyProtection="1">
      <alignment horizontal="center" vertical="center" wrapText="1"/>
    </xf>
    <xf numFmtId="4" fontId="5" fillId="6" borderId="15" xfId="0" applyNumberFormat="1" applyFont="1" applyFill="1" applyBorder="1" applyAlignment="1" applyProtection="1">
      <alignment horizontal="center" vertical="center" wrapText="1"/>
    </xf>
    <xf numFmtId="4" fontId="5" fillId="6" borderId="1" xfId="0" applyNumberFormat="1" applyFont="1" applyFill="1" applyBorder="1" applyAlignment="1" applyProtection="1">
      <alignment horizontal="center" vertical="center" wrapText="1"/>
    </xf>
    <xf numFmtId="4" fontId="5" fillId="6" borderId="14" xfId="0" applyNumberFormat="1" applyFont="1" applyFill="1" applyBorder="1" applyAlignment="1" applyProtection="1">
      <alignment horizontal="center" vertical="center" wrapText="1"/>
    </xf>
    <xf numFmtId="4" fontId="5" fillId="0" borderId="15" xfId="0" applyNumberFormat="1" applyFont="1" applyBorder="1" applyAlignment="1" applyProtection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</xf>
    <xf numFmtId="4" fontId="5" fillId="0" borderId="14" xfId="0" applyNumberFormat="1" applyFont="1" applyBorder="1" applyAlignment="1" applyProtection="1">
      <alignment horizontal="center" vertical="center" wrapText="1"/>
    </xf>
    <xf numFmtId="0" fontId="5" fillId="0" borderId="15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center" vertical="center" wrapText="1"/>
    </xf>
    <xf numFmtId="4" fontId="5" fillId="0" borderId="7" xfId="0" applyNumberFormat="1" applyFont="1" applyBorder="1" applyAlignment="1" applyProtection="1">
      <alignment horizontal="center" vertical="center" wrapText="1"/>
    </xf>
    <xf numFmtId="4" fontId="5" fillId="0" borderId="8" xfId="0" applyNumberFormat="1" applyFont="1" applyBorder="1" applyAlignment="1" applyProtection="1">
      <alignment horizontal="center" vertical="center" wrapText="1"/>
    </xf>
    <xf numFmtId="4" fontId="5" fillId="0" borderId="11" xfId="0" applyNumberFormat="1" applyFont="1" applyBorder="1" applyAlignment="1" applyProtection="1">
      <alignment horizontal="center" vertical="center" wrapText="1"/>
    </xf>
    <xf numFmtId="4" fontId="5" fillId="0" borderId="12" xfId="0" applyNumberFormat="1" applyFont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2" xfId="0" applyFont="1" applyFill="1" applyBorder="1" applyAlignment="1" applyProtection="1">
      <alignment horizontal="left" vertical="center" textRotation="90" wrapText="1"/>
    </xf>
    <xf numFmtId="0" fontId="5" fillId="3" borderId="5" xfId="0" applyFont="1" applyFill="1" applyBorder="1" applyAlignment="1" applyProtection="1">
      <alignment horizontal="left" vertical="center" textRotation="90" wrapText="1"/>
    </xf>
    <xf numFmtId="0" fontId="5" fillId="3" borderId="4" xfId="0" applyFont="1" applyFill="1" applyBorder="1" applyAlignment="1" applyProtection="1">
      <alignment horizontal="left" vertical="center" textRotation="90" wrapText="1"/>
    </xf>
    <xf numFmtId="0" fontId="5" fillId="0" borderId="2" xfId="0" applyFont="1" applyBorder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center" textRotation="90" wrapText="1"/>
    </xf>
    <xf numFmtId="0" fontId="5" fillId="0" borderId="5" xfId="0" applyFont="1" applyBorder="1" applyAlignment="1" applyProtection="1">
      <alignment horizontal="center" vertical="center" textRotation="90" wrapText="1"/>
    </xf>
    <xf numFmtId="0" fontId="5" fillId="0" borderId="4" xfId="0" applyFont="1" applyBorder="1" applyAlignment="1" applyProtection="1">
      <alignment horizontal="center" vertical="center" textRotation="90" wrapText="1"/>
    </xf>
    <xf numFmtId="4" fontId="4" fillId="4" borderId="7" xfId="0" applyNumberFormat="1" applyFont="1" applyFill="1" applyBorder="1" applyAlignment="1" applyProtection="1">
      <alignment horizontal="center" vertical="center" wrapText="1"/>
    </xf>
    <xf numFmtId="4" fontId="4" fillId="4" borderId="13" xfId="0" applyNumberFormat="1" applyFont="1" applyFill="1" applyBorder="1" applyAlignment="1" applyProtection="1">
      <alignment horizontal="center" vertical="center" wrapText="1"/>
    </xf>
    <xf numFmtId="4" fontId="4" fillId="4" borderId="8" xfId="0" applyNumberFormat="1" applyFont="1" applyFill="1" applyBorder="1" applyAlignment="1" applyProtection="1">
      <alignment horizontal="center" vertical="center" wrapText="1"/>
    </xf>
    <xf numFmtId="4" fontId="4" fillId="4" borderId="9" xfId="0" applyNumberFormat="1" applyFont="1" applyFill="1" applyBorder="1" applyAlignment="1" applyProtection="1">
      <alignment horizontal="center" vertical="center" wrapText="1"/>
    </xf>
    <xf numFmtId="4" fontId="4" fillId="4" borderId="0" xfId="0" applyNumberFormat="1" applyFont="1" applyFill="1" applyBorder="1" applyAlignment="1" applyProtection="1">
      <alignment horizontal="center" vertical="center" wrapText="1"/>
    </xf>
    <xf numFmtId="4" fontId="4" fillId="4" borderId="10" xfId="0" applyNumberFormat="1" applyFont="1" applyFill="1" applyBorder="1" applyAlignment="1" applyProtection="1">
      <alignment horizontal="center" vertical="center" wrapText="1"/>
    </xf>
    <xf numFmtId="4" fontId="4" fillId="4" borderId="11" xfId="0" applyNumberFormat="1" applyFont="1" applyFill="1" applyBorder="1" applyAlignment="1" applyProtection="1">
      <alignment horizontal="center" vertical="center" wrapText="1"/>
    </xf>
    <xf numFmtId="4" fontId="4" fillId="4" borderId="6" xfId="0" applyNumberFormat="1" applyFont="1" applyFill="1" applyBorder="1" applyAlignment="1" applyProtection="1">
      <alignment horizontal="center" vertical="center" wrapText="1"/>
    </xf>
    <xf numFmtId="4" fontId="4" fillId="4" borderId="12" xfId="0" applyNumberFormat="1" applyFont="1" applyFill="1" applyBorder="1" applyAlignment="1" applyProtection="1">
      <alignment horizontal="center" vertical="center" wrapText="1"/>
    </xf>
    <xf numFmtId="0" fontId="4" fillId="4" borderId="7" xfId="0" applyNumberFormat="1" applyFont="1" applyFill="1" applyBorder="1" applyAlignment="1" applyProtection="1">
      <alignment horizontal="center" vertical="center" wrapText="1"/>
    </xf>
    <xf numFmtId="0" fontId="4" fillId="4" borderId="8" xfId="0" applyNumberFormat="1" applyFont="1" applyFill="1" applyBorder="1" applyAlignment="1" applyProtection="1">
      <alignment horizontal="center" vertical="center" wrapText="1"/>
    </xf>
    <xf numFmtId="0" fontId="4" fillId="4" borderId="9" xfId="0" applyNumberFormat="1" applyFont="1" applyFill="1" applyBorder="1" applyAlignment="1" applyProtection="1">
      <alignment horizontal="center" vertical="center" wrapText="1"/>
    </xf>
    <xf numFmtId="0" fontId="4" fillId="4" borderId="10" xfId="0" applyNumberFormat="1" applyFont="1" applyFill="1" applyBorder="1" applyAlignment="1" applyProtection="1">
      <alignment horizontal="center" vertical="center" wrapText="1"/>
    </xf>
    <xf numFmtId="0" fontId="4" fillId="4" borderId="11" xfId="0" applyNumberFormat="1" applyFont="1" applyFill="1" applyBorder="1" applyAlignment="1" applyProtection="1">
      <alignment horizontal="center" vertical="center" wrapText="1"/>
    </xf>
    <xf numFmtId="0" fontId="4" fillId="4" borderId="12" xfId="0" applyNumberFormat="1" applyFont="1" applyFill="1" applyBorder="1" applyAlignment="1" applyProtection="1">
      <alignment horizontal="center" vertical="center" wrapText="1"/>
    </xf>
    <xf numFmtId="0" fontId="4" fillId="5" borderId="7" xfId="0" applyNumberFormat="1" applyFont="1" applyFill="1" applyBorder="1" applyAlignment="1" applyProtection="1">
      <alignment horizontal="center" vertical="center" wrapText="1"/>
    </xf>
    <xf numFmtId="0" fontId="4" fillId="5" borderId="8" xfId="0" applyNumberFormat="1" applyFont="1" applyFill="1" applyBorder="1" applyAlignment="1" applyProtection="1">
      <alignment horizontal="center" vertical="center" wrapText="1"/>
    </xf>
    <xf numFmtId="0" fontId="4" fillId="5" borderId="9" xfId="0" applyNumberFormat="1" applyFont="1" applyFill="1" applyBorder="1" applyAlignment="1" applyProtection="1">
      <alignment horizontal="center" vertical="center" wrapText="1"/>
    </xf>
    <xf numFmtId="0" fontId="4" fillId="5" borderId="10" xfId="0" applyNumberFormat="1" applyFont="1" applyFill="1" applyBorder="1" applyAlignment="1" applyProtection="1">
      <alignment horizontal="center" vertical="center" wrapText="1"/>
    </xf>
    <xf numFmtId="0" fontId="4" fillId="5" borderId="11" xfId="0" applyNumberFormat="1" applyFont="1" applyFill="1" applyBorder="1" applyAlignment="1" applyProtection="1">
      <alignment horizontal="center" vertical="center" wrapText="1"/>
    </xf>
    <xf numFmtId="0" fontId="4" fillId="5" borderId="12" xfId="0" applyNumberFormat="1" applyFont="1" applyFill="1" applyBorder="1" applyAlignment="1" applyProtection="1">
      <alignment horizontal="center" vertical="center" wrapText="1"/>
    </xf>
    <xf numFmtId="0" fontId="4" fillId="4" borderId="13" xfId="0" applyNumberFormat="1" applyFont="1" applyFill="1" applyBorder="1" applyAlignment="1" applyProtection="1">
      <alignment horizontal="center" vertical="center" wrapText="1"/>
    </xf>
    <xf numFmtId="0" fontId="4" fillId="4" borderId="0" xfId="0" applyNumberFormat="1" applyFont="1" applyFill="1" applyBorder="1" applyAlignment="1" applyProtection="1">
      <alignment horizontal="center" vertical="center" wrapText="1"/>
    </xf>
    <xf numFmtId="0" fontId="4" fillId="4" borderId="6" xfId="0" applyNumberFormat="1" applyFont="1" applyFill="1" applyBorder="1" applyAlignment="1" applyProtection="1">
      <alignment horizontal="center" vertical="center" wrapText="1"/>
    </xf>
    <xf numFmtId="4" fontId="5" fillId="7" borderId="7" xfId="0" applyNumberFormat="1" applyFont="1" applyFill="1" applyBorder="1" applyAlignment="1" applyProtection="1">
      <alignment horizontal="center" vertical="center" wrapText="1"/>
    </xf>
    <xf numFmtId="4" fontId="5" fillId="7" borderId="11" xfId="0" applyNumberFormat="1" applyFont="1" applyFill="1" applyBorder="1" applyAlignment="1" applyProtection="1">
      <alignment horizontal="center" vertical="center" wrapText="1"/>
    </xf>
    <xf numFmtId="4" fontId="5" fillId="5" borderId="2" xfId="0" applyNumberFormat="1" applyFont="1" applyFill="1" applyBorder="1" applyAlignment="1" applyProtection="1">
      <alignment horizontal="center" vertical="center" wrapText="1"/>
    </xf>
    <xf numFmtId="4" fontId="5" fillId="5" borderId="4" xfId="0" applyNumberFormat="1" applyFont="1" applyFill="1" applyBorder="1" applyAlignment="1" applyProtection="1">
      <alignment horizontal="center" vertical="center" wrapText="1"/>
    </xf>
    <xf numFmtId="0" fontId="5" fillId="5" borderId="2" xfId="0" applyNumberFormat="1" applyFont="1" applyFill="1" applyBorder="1" applyAlignment="1" applyProtection="1">
      <alignment horizontal="center" vertical="center" wrapText="1"/>
    </xf>
    <xf numFmtId="0" fontId="5" fillId="5" borderId="4" xfId="0" applyNumberFormat="1" applyFont="1" applyFill="1" applyBorder="1" applyAlignment="1" applyProtection="1">
      <alignment horizontal="center" vertical="center" wrapText="1"/>
    </xf>
    <xf numFmtId="0" fontId="5" fillId="4" borderId="7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</xf>
    <xf numFmtId="0" fontId="5" fillId="4" borderId="9" xfId="0" applyFont="1" applyFill="1" applyBorder="1" applyAlignment="1" applyProtection="1">
      <alignment horizontal="center" vertical="center" wrapText="1"/>
    </xf>
    <xf numFmtId="0" fontId="5" fillId="4" borderId="10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horizontal="center" vertical="center" wrapText="1"/>
    </xf>
    <xf numFmtId="0" fontId="5" fillId="4" borderId="12" xfId="0" applyFont="1" applyFill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horizontal="center" vertical="center" wrapText="1"/>
    </xf>
    <xf numFmtId="4" fontId="5" fillId="2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4" fontId="4" fillId="0" borderId="15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 wrapText="1"/>
    </xf>
    <xf numFmtId="4" fontId="4" fillId="0" borderId="14" xfId="0" applyNumberFormat="1" applyFont="1" applyBorder="1" applyAlignment="1" applyProtection="1">
      <alignment horizontal="center" vertical="center" wrapText="1"/>
    </xf>
    <xf numFmtId="0" fontId="4" fillId="4" borderId="15" xfId="0" applyNumberFormat="1" applyFont="1" applyFill="1" applyBorder="1" applyAlignment="1" applyProtection="1">
      <alignment horizontal="center" vertical="center" wrapText="1"/>
    </xf>
    <xf numFmtId="0" fontId="4" fillId="4" borderId="1" xfId="0" applyNumberFormat="1" applyFont="1" applyFill="1" applyBorder="1" applyAlignment="1" applyProtection="1">
      <alignment horizontal="center" vertical="center" wrapText="1"/>
    </xf>
    <xf numFmtId="0" fontId="4" fillId="4" borderId="14" xfId="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5" fillId="2" borderId="15" xfId="0" applyNumberFormat="1" applyFont="1" applyFill="1" applyBorder="1" applyAlignment="1" applyProtection="1">
      <alignment horizontal="center" vertical="center" wrapText="1"/>
    </xf>
    <xf numFmtId="0" fontId="5" fillId="2" borderId="14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5" xfId="0" applyFont="1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4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5" fillId="0" borderId="2" xfId="0" applyFont="1" applyFill="1" applyBorder="1" applyAlignment="1">
      <alignment horizontal="center" vertical="center" textRotation="90" wrapText="1"/>
    </xf>
    <xf numFmtId="0" fontId="5" fillId="0" borderId="5" xfId="0" applyFont="1" applyFill="1" applyBorder="1" applyAlignment="1">
      <alignment horizontal="center" vertical="center" textRotation="90" wrapText="1"/>
    </xf>
    <xf numFmtId="0" fontId="5" fillId="0" borderId="4" xfId="0" applyFont="1" applyFill="1" applyBorder="1" applyAlignment="1">
      <alignment horizontal="center" vertical="center" textRotation="90" wrapText="1"/>
    </xf>
    <xf numFmtId="49" fontId="5" fillId="0" borderId="2" xfId="0" applyNumberFormat="1" applyFont="1" applyFill="1" applyBorder="1" applyAlignment="1">
      <alignment horizontal="center" vertical="center" textRotation="90" wrapText="1"/>
    </xf>
    <xf numFmtId="49" fontId="5" fillId="0" borderId="5" xfId="0" applyNumberFormat="1" applyFont="1" applyFill="1" applyBorder="1" applyAlignment="1">
      <alignment horizontal="center" vertical="center" textRotation="90" wrapText="1"/>
    </xf>
    <xf numFmtId="49" fontId="5" fillId="0" borderId="4" xfId="0" applyNumberFormat="1" applyFont="1" applyFill="1" applyBorder="1" applyAlignment="1">
      <alignment horizontal="center" vertical="center" textRotation="90" wrapText="1"/>
    </xf>
    <xf numFmtId="4" fontId="5" fillId="0" borderId="2" xfId="0" applyNumberFormat="1" applyFont="1" applyFill="1" applyBorder="1" applyAlignment="1" applyProtection="1">
      <alignment horizontal="center" vertical="center" wrapText="1"/>
    </xf>
    <xf numFmtId="4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 wrapText="1"/>
    </xf>
  </cellXfs>
  <cellStyles count="6">
    <cellStyle name="Normal" xfId="0" builtinId="0"/>
    <cellStyle name="Normal 2" xfId="1"/>
    <cellStyle name="Normal 3" xfId="3"/>
    <cellStyle name="Normal 4" xfId="2"/>
    <cellStyle name="Normal 5" xfId="4"/>
    <cellStyle name="Обычный 3" xfId="5"/>
  </cellStyles>
  <dxfs count="0"/>
  <tableStyles count="0" defaultTableStyle="TableStyleMedium9" defaultPivotStyle="PivotStyleLight16"/>
  <colors>
    <mruColors>
      <color rgb="FF00FF00"/>
      <color rgb="FF00CCFF"/>
      <color rgb="FF55DD8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626"/>
  <sheetViews>
    <sheetView tabSelected="1" workbookViewId="0">
      <selection activeCell="N62" sqref="N62"/>
    </sheetView>
  </sheetViews>
  <sheetFormatPr defaultColWidth="10.25" defaultRowHeight="13.5"/>
  <cols>
    <col min="1" max="1" width="4.625" style="5" customWidth="1"/>
    <col min="2" max="2" width="10.25" style="5" hidden="1" customWidth="1"/>
    <col min="3" max="3" width="13" style="5" customWidth="1"/>
    <col min="4" max="4" width="10.25" style="2"/>
    <col min="5" max="5" width="9.375" style="2" customWidth="1"/>
    <col min="6" max="7" width="10.25" style="2"/>
    <col min="8" max="8" width="8.75" style="2" customWidth="1"/>
    <col min="9" max="12" width="10.25" style="2" hidden="1" customWidth="1"/>
    <col min="13" max="19" width="10.25" style="2"/>
    <col min="20" max="20" width="10.25" style="8"/>
    <col min="21" max="28" width="10.25" style="2"/>
    <col min="29" max="29" width="10.25" style="41"/>
    <col min="30" max="37" width="10.25" style="2"/>
    <col min="38" max="38" width="10.25" style="8"/>
    <col min="39" max="72" width="10.25" style="2"/>
    <col min="73" max="74" width="10.25" style="41"/>
    <col min="75" max="16384" width="10.25" style="2"/>
  </cols>
  <sheetData>
    <row r="1" spans="1:92" ht="14.25">
      <c r="A1" s="6"/>
      <c r="B1" s="6"/>
      <c r="D1" s="156" t="s">
        <v>96</v>
      </c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6"/>
      <c r="Q1" s="156"/>
      <c r="R1" s="156"/>
      <c r="S1" s="156"/>
      <c r="T1" s="156"/>
      <c r="U1" s="156"/>
      <c r="V1" s="156"/>
      <c r="W1" s="9"/>
      <c r="X1" s="9"/>
      <c r="Z1" s="9"/>
      <c r="AA1" s="9"/>
      <c r="AC1" s="52"/>
      <c r="AD1" s="9"/>
      <c r="AF1" s="9"/>
      <c r="AG1" s="9"/>
      <c r="AH1" s="9"/>
      <c r="AI1" s="9"/>
      <c r="AJ1" s="7"/>
      <c r="AK1" s="7"/>
      <c r="AM1" s="7"/>
      <c r="AO1" s="7"/>
      <c r="AP1" s="37"/>
      <c r="AQ1" s="37"/>
      <c r="AR1" s="37"/>
      <c r="AS1" s="7"/>
      <c r="AT1" s="7"/>
      <c r="AU1" s="7"/>
      <c r="AV1" s="7"/>
      <c r="AX1" s="7"/>
      <c r="AY1" s="7"/>
      <c r="AZ1" s="7"/>
      <c r="BB1" s="7"/>
      <c r="BD1" s="7"/>
      <c r="BE1" s="7"/>
      <c r="BF1" s="7"/>
      <c r="BH1" s="7"/>
      <c r="BI1" s="7"/>
      <c r="BJ1" s="7"/>
      <c r="BL1" s="7"/>
      <c r="BM1" s="7"/>
      <c r="BN1" s="7"/>
      <c r="BP1" s="7"/>
      <c r="BR1" s="7"/>
      <c r="BS1" s="7"/>
      <c r="BT1" s="7"/>
      <c r="BV1" s="40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K1" s="7"/>
      <c r="CL1" s="7"/>
    </row>
    <row r="2" spans="1:92" ht="14.25">
      <c r="A2" s="6"/>
      <c r="B2" s="6"/>
      <c r="C2" s="6"/>
      <c r="D2" s="156" t="s">
        <v>97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  <c r="V2" s="156"/>
      <c r="W2" s="52"/>
      <c r="X2" s="52"/>
      <c r="Z2" s="52"/>
      <c r="AA2" s="52"/>
      <c r="AC2" s="52"/>
      <c r="AD2" s="9"/>
      <c r="AF2" s="9"/>
      <c r="AG2" s="9"/>
      <c r="AH2" s="9"/>
      <c r="AI2" s="9"/>
      <c r="AJ2" s="7"/>
      <c r="AK2" s="7"/>
      <c r="AM2" s="7"/>
      <c r="AO2" s="7"/>
      <c r="AP2" s="7"/>
      <c r="AQ2" s="7"/>
      <c r="AR2" s="7"/>
      <c r="AS2" s="7"/>
      <c r="AT2" s="7"/>
      <c r="AU2" s="7"/>
      <c r="AV2" s="7"/>
      <c r="AX2" s="7"/>
      <c r="AY2" s="7"/>
      <c r="AZ2" s="7"/>
      <c r="BB2" s="7"/>
      <c r="BD2" s="7"/>
      <c r="BE2" s="7"/>
      <c r="BF2" s="7"/>
      <c r="BH2" s="7"/>
      <c r="BI2" s="7"/>
      <c r="BJ2" s="7"/>
      <c r="BL2" s="7"/>
      <c r="BM2" s="7"/>
      <c r="BN2" s="7"/>
      <c r="BP2" s="7"/>
      <c r="BR2" s="7"/>
      <c r="BS2" s="7"/>
      <c r="BT2" s="7"/>
      <c r="BV2" s="40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K2" s="7"/>
      <c r="CL2" s="7"/>
    </row>
    <row r="3" spans="1:92" ht="14.25">
      <c r="A3" s="6"/>
      <c r="B3" s="6"/>
      <c r="C3" s="6"/>
      <c r="D3" s="156" t="s">
        <v>136</v>
      </c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52"/>
      <c r="X3" s="52"/>
      <c r="Z3" s="52"/>
      <c r="AA3" s="52"/>
      <c r="AC3" s="52"/>
      <c r="AD3" s="9"/>
      <c r="AF3" s="9"/>
      <c r="AG3" s="9"/>
      <c r="AH3" s="9"/>
      <c r="AI3" s="9"/>
      <c r="AJ3" s="7"/>
      <c r="AK3" s="7"/>
      <c r="AM3" s="7"/>
      <c r="AO3" s="7"/>
      <c r="AP3" s="7"/>
      <c r="AQ3" s="7"/>
      <c r="AR3" s="7"/>
      <c r="AS3" s="7"/>
      <c r="AT3" s="7"/>
      <c r="AU3" s="7"/>
      <c r="AV3" s="7"/>
      <c r="AX3" s="7"/>
      <c r="AY3" s="7"/>
      <c r="AZ3" s="7"/>
      <c r="BB3" s="7"/>
      <c r="BD3" s="7"/>
      <c r="BE3" s="7"/>
      <c r="BF3" s="7"/>
      <c r="BH3" s="7"/>
      <c r="BI3" s="7"/>
      <c r="BJ3" s="7"/>
      <c r="BL3" s="7"/>
      <c r="BM3" s="7"/>
      <c r="BN3" s="7"/>
      <c r="BP3" s="7"/>
      <c r="BR3" s="7"/>
      <c r="BS3" s="7"/>
      <c r="BT3" s="7"/>
      <c r="BV3" s="40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K3" s="7"/>
      <c r="CL3" s="7"/>
    </row>
    <row r="4" spans="1:92" ht="14.25">
      <c r="C4" s="11"/>
      <c r="T4" s="157"/>
      <c r="U4" s="157"/>
      <c r="Z4" s="52"/>
      <c r="AA4" s="52"/>
      <c r="AC4" s="52"/>
      <c r="AD4" s="9"/>
      <c r="AF4" s="9"/>
      <c r="AG4" s="9"/>
      <c r="AH4" s="9"/>
      <c r="AI4" s="9"/>
      <c r="AJ4" s="7"/>
      <c r="AK4" s="7"/>
      <c r="AM4" s="7"/>
      <c r="AO4" s="7"/>
      <c r="AP4" s="7"/>
      <c r="AQ4" s="7"/>
      <c r="AR4" s="7"/>
      <c r="AS4" s="7"/>
      <c r="AT4" s="7"/>
      <c r="AU4" s="7"/>
      <c r="AV4" s="7"/>
      <c r="AX4" s="7"/>
      <c r="AY4" s="7"/>
      <c r="AZ4" s="7"/>
      <c r="BB4" s="7"/>
      <c r="BD4" s="7"/>
      <c r="BE4" s="7"/>
      <c r="BF4" s="7"/>
      <c r="BH4" s="7"/>
      <c r="BI4" s="7"/>
      <c r="BJ4" s="7"/>
      <c r="BL4" s="7"/>
      <c r="BM4" s="7"/>
      <c r="BN4" s="7"/>
      <c r="BP4" s="7"/>
      <c r="BR4" s="7"/>
      <c r="BS4" s="7"/>
      <c r="BT4" s="7"/>
      <c r="BV4" s="40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K4" s="7"/>
      <c r="CL4" s="7"/>
    </row>
    <row r="5" spans="1:92" s="4" customFormat="1" ht="15" customHeight="1">
      <c r="A5" s="104" t="s">
        <v>100</v>
      </c>
      <c r="B5" s="107" t="s">
        <v>99</v>
      </c>
      <c r="C5" s="110" t="s">
        <v>19</v>
      </c>
      <c r="D5" s="113" t="s">
        <v>17</v>
      </c>
      <c r="E5" s="113" t="s">
        <v>18</v>
      </c>
      <c r="F5" s="116" t="s">
        <v>30</v>
      </c>
      <c r="G5" s="117"/>
      <c r="H5" s="118"/>
      <c r="I5" s="125" t="s">
        <v>31</v>
      </c>
      <c r="J5" s="126"/>
      <c r="K5" s="131" t="s">
        <v>32</v>
      </c>
      <c r="L5" s="132"/>
      <c r="M5" s="125" t="s">
        <v>91</v>
      </c>
      <c r="N5" s="137"/>
      <c r="O5" s="126"/>
      <c r="P5" s="91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3"/>
      <c r="BW5" s="73" t="s">
        <v>14</v>
      </c>
      <c r="BX5" s="76" t="s">
        <v>24</v>
      </c>
      <c r="BY5" s="77"/>
      <c r="BZ5" s="91" t="s">
        <v>16</v>
      </c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3"/>
      <c r="CL5" s="73" t="s">
        <v>14</v>
      </c>
      <c r="CM5" s="146" t="s">
        <v>23</v>
      </c>
      <c r="CN5" s="147"/>
    </row>
    <row r="6" spans="1:92" s="4" customFormat="1" ht="27.75" customHeight="1">
      <c r="A6" s="105"/>
      <c r="B6" s="108"/>
      <c r="C6" s="111"/>
      <c r="D6" s="114"/>
      <c r="E6" s="114"/>
      <c r="F6" s="119"/>
      <c r="G6" s="120"/>
      <c r="H6" s="121"/>
      <c r="I6" s="127"/>
      <c r="J6" s="128"/>
      <c r="K6" s="133"/>
      <c r="L6" s="134"/>
      <c r="M6" s="127"/>
      <c r="N6" s="138"/>
      <c r="O6" s="128"/>
      <c r="P6" s="158" t="s">
        <v>20</v>
      </c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60"/>
      <c r="AJ6" s="94" t="s">
        <v>13</v>
      </c>
      <c r="AK6" s="95"/>
      <c r="AL6" s="95"/>
      <c r="AM6" s="95"/>
      <c r="AN6" s="95"/>
      <c r="AO6" s="95"/>
      <c r="AP6" s="95"/>
      <c r="AQ6" s="96"/>
      <c r="AR6" s="82" t="s">
        <v>22</v>
      </c>
      <c r="AS6" s="83"/>
      <c r="AT6" s="94" t="s">
        <v>93</v>
      </c>
      <c r="AU6" s="95"/>
      <c r="AV6" s="95"/>
      <c r="AW6" s="95"/>
      <c r="AX6" s="95"/>
      <c r="AY6" s="95"/>
      <c r="AZ6" s="95"/>
      <c r="BA6" s="95"/>
      <c r="BB6" s="95"/>
      <c r="BC6" s="95"/>
      <c r="BD6" s="96"/>
      <c r="BE6" s="97" t="s">
        <v>0</v>
      </c>
      <c r="BF6" s="98"/>
      <c r="BG6" s="98"/>
      <c r="BH6" s="98"/>
      <c r="BI6" s="98"/>
      <c r="BJ6" s="99"/>
      <c r="BK6" s="94" t="s">
        <v>11</v>
      </c>
      <c r="BL6" s="95"/>
      <c r="BM6" s="95"/>
      <c r="BN6" s="95"/>
      <c r="BO6" s="95"/>
      <c r="BP6" s="96"/>
      <c r="BQ6" s="100" t="s">
        <v>29</v>
      </c>
      <c r="BR6" s="101"/>
      <c r="BS6" s="82" t="s">
        <v>12</v>
      </c>
      <c r="BT6" s="83"/>
      <c r="BU6" s="82" t="s">
        <v>21</v>
      </c>
      <c r="BV6" s="83"/>
      <c r="BW6" s="74"/>
      <c r="BX6" s="78"/>
      <c r="BY6" s="79"/>
      <c r="BZ6" s="152" t="s">
        <v>132</v>
      </c>
      <c r="CA6" s="152"/>
      <c r="CB6" s="152" t="s">
        <v>133</v>
      </c>
      <c r="CC6" s="152"/>
      <c r="CD6" s="82" t="s">
        <v>15</v>
      </c>
      <c r="CE6" s="83"/>
      <c r="CF6" s="82" t="s">
        <v>141</v>
      </c>
      <c r="CG6" s="153"/>
      <c r="CH6" s="152" t="s">
        <v>134</v>
      </c>
      <c r="CI6" s="152"/>
      <c r="CJ6" s="155" t="s">
        <v>135</v>
      </c>
      <c r="CK6" s="155"/>
      <c r="CL6" s="74"/>
      <c r="CM6" s="148"/>
      <c r="CN6" s="149"/>
    </row>
    <row r="7" spans="1:92" s="4" customFormat="1" ht="120" customHeight="1">
      <c r="A7" s="105"/>
      <c r="B7" s="108"/>
      <c r="C7" s="111"/>
      <c r="D7" s="114"/>
      <c r="E7" s="114"/>
      <c r="F7" s="122"/>
      <c r="G7" s="123"/>
      <c r="H7" s="124"/>
      <c r="I7" s="129"/>
      <c r="J7" s="130"/>
      <c r="K7" s="135"/>
      <c r="L7" s="136"/>
      <c r="M7" s="129"/>
      <c r="N7" s="139"/>
      <c r="O7" s="130"/>
      <c r="P7" s="161" t="s">
        <v>25</v>
      </c>
      <c r="Q7" s="162"/>
      <c r="R7" s="163"/>
      <c r="S7" s="67" t="s">
        <v>95</v>
      </c>
      <c r="T7" s="164"/>
      <c r="U7" s="68"/>
      <c r="V7" s="67" t="s">
        <v>3</v>
      </c>
      <c r="W7" s="164"/>
      <c r="X7" s="68"/>
      <c r="Y7" s="67" t="s">
        <v>4</v>
      </c>
      <c r="Z7" s="164"/>
      <c r="AA7" s="68"/>
      <c r="AB7" s="67" t="s">
        <v>26</v>
      </c>
      <c r="AC7" s="164"/>
      <c r="AD7" s="68"/>
      <c r="AE7" s="67" t="s">
        <v>5</v>
      </c>
      <c r="AF7" s="164"/>
      <c r="AG7" s="68"/>
      <c r="AH7" s="67" t="s">
        <v>6</v>
      </c>
      <c r="AI7" s="68"/>
      <c r="AJ7" s="165" t="s">
        <v>140</v>
      </c>
      <c r="AK7" s="166"/>
      <c r="AL7" s="165" t="s">
        <v>138</v>
      </c>
      <c r="AM7" s="166"/>
      <c r="AN7" s="94" t="s">
        <v>139</v>
      </c>
      <c r="AO7" s="96"/>
      <c r="AP7" s="94" t="s">
        <v>116</v>
      </c>
      <c r="AQ7" s="96"/>
      <c r="AR7" s="84"/>
      <c r="AS7" s="85"/>
      <c r="AT7" s="69" t="s">
        <v>27</v>
      </c>
      <c r="AU7" s="70"/>
      <c r="AV7" s="71"/>
      <c r="AW7" s="97" t="s">
        <v>10</v>
      </c>
      <c r="AX7" s="99"/>
      <c r="AY7" s="97" t="s">
        <v>7</v>
      </c>
      <c r="AZ7" s="99"/>
      <c r="BA7" s="97" t="s">
        <v>8</v>
      </c>
      <c r="BB7" s="99"/>
      <c r="BC7" s="97" t="s">
        <v>9</v>
      </c>
      <c r="BD7" s="99"/>
      <c r="BE7" s="97" t="s">
        <v>129</v>
      </c>
      <c r="BF7" s="99"/>
      <c r="BG7" s="97" t="s">
        <v>142</v>
      </c>
      <c r="BH7" s="99"/>
      <c r="BI7" s="97" t="s">
        <v>28</v>
      </c>
      <c r="BJ7" s="99"/>
      <c r="BK7" s="97" t="s">
        <v>130</v>
      </c>
      <c r="BL7" s="99"/>
      <c r="BM7" s="97" t="s">
        <v>92</v>
      </c>
      <c r="BN7" s="99"/>
      <c r="BO7" s="97" t="s">
        <v>131</v>
      </c>
      <c r="BP7" s="99"/>
      <c r="BQ7" s="102"/>
      <c r="BR7" s="103"/>
      <c r="BS7" s="84"/>
      <c r="BT7" s="85"/>
      <c r="BU7" s="84"/>
      <c r="BV7" s="85"/>
      <c r="BW7" s="74"/>
      <c r="BX7" s="80"/>
      <c r="BY7" s="81"/>
      <c r="BZ7" s="152"/>
      <c r="CA7" s="152"/>
      <c r="CB7" s="152"/>
      <c r="CC7" s="152"/>
      <c r="CD7" s="84"/>
      <c r="CE7" s="85"/>
      <c r="CF7" s="84"/>
      <c r="CG7" s="154"/>
      <c r="CH7" s="152"/>
      <c r="CI7" s="152"/>
      <c r="CJ7" s="155"/>
      <c r="CK7" s="155"/>
      <c r="CL7" s="74"/>
      <c r="CM7" s="150"/>
      <c r="CN7" s="151"/>
    </row>
    <row r="8" spans="1:92" s="4" customFormat="1" ht="12.75" customHeight="1">
      <c r="A8" s="105"/>
      <c r="B8" s="108"/>
      <c r="C8" s="111"/>
      <c r="D8" s="114"/>
      <c r="E8" s="114"/>
      <c r="F8" s="72" t="s">
        <v>108</v>
      </c>
      <c r="G8" s="72" t="s">
        <v>94</v>
      </c>
      <c r="H8" s="72" t="s">
        <v>34</v>
      </c>
      <c r="I8" s="140" t="s">
        <v>1</v>
      </c>
      <c r="J8" s="57"/>
      <c r="K8" s="142" t="s">
        <v>1</v>
      </c>
      <c r="L8" s="144" t="s">
        <v>2</v>
      </c>
      <c r="M8" s="72" t="s">
        <v>108</v>
      </c>
      <c r="N8" s="72" t="s">
        <v>94</v>
      </c>
      <c r="O8" s="72" t="s">
        <v>34</v>
      </c>
      <c r="P8" s="72" t="s">
        <v>108</v>
      </c>
      <c r="Q8" s="72" t="s">
        <v>94</v>
      </c>
      <c r="R8" s="72" t="s">
        <v>34</v>
      </c>
      <c r="S8" s="72" t="s">
        <v>108</v>
      </c>
      <c r="T8" s="72" t="s">
        <v>94</v>
      </c>
      <c r="U8" s="72" t="s">
        <v>34</v>
      </c>
      <c r="V8" s="72" t="s">
        <v>108</v>
      </c>
      <c r="W8" s="72" t="s">
        <v>94</v>
      </c>
      <c r="X8" s="72" t="s">
        <v>34</v>
      </c>
      <c r="Y8" s="72" t="s">
        <v>108</v>
      </c>
      <c r="Z8" s="72" t="s">
        <v>94</v>
      </c>
      <c r="AA8" s="72" t="s">
        <v>34</v>
      </c>
      <c r="AB8" s="72" t="s">
        <v>108</v>
      </c>
      <c r="AC8" s="72" t="s">
        <v>94</v>
      </c>
      <c r="AD8" s="72" t="s">
        <v>34</v>
      </c>
      <c r="AE8" s="72" t="s">
        <v>108</v>
      </c>
      <c r="AF8" s="72" t="s">
        <v>94</v>
      </c>
      <c r="AG8" s="72" t="s">
        <v>34</v>
      </c>
      <c r="AH8" s="72" t="s">
        <v>108</v>
      </c>
      <c r="AI8" s="72" t="s">
        <v>94</v>
      </c>
      <c r="AJ8" s="72" t="s">
        <v>108</v>
      </c>
      <c r="AK8" s="72" t="s">
        <v>94</v>
      </c>
      <c r="AL8" s="72" t="s">
        <v>108</v>
      </c>
      <c r="AM8" s="72" t="s">
        <v>94</v>
      </c>
      <c r="AN8" s="72" t="s">
        <v>108</v>
      </c>
      <c r="AO8" s="72" t="s">
        <v>94</v>
      </c>
      <c r="AP8" s="72" t="s">
        <v>108</v>
      </c>
      <c r="AQ8" s="72" t="s">
        <v>94</v>
      </c>
      <c r="AR8" s="72" t="s">
        <v>108</v>
      </c>
      <c r="AS8" s="72" t="s">
        <v>94</v>
      </c>
      <c r="AT8" s="72" t="s">
        <v>108</v>
      </c>
      <c r="AU8" s="72" t="s">
        <v>94</v>
      </c>
      <c r="AV8" s="72" t="s">
        <v>34</v>
      </c>
      <c r="AW8" s="72" t="s">
        <v>108</v>
      </c>
      <c r="AX8" s="72" t="s">
        <v>94</v>
      </c>
      <c r="AY8" s="89" t="s">
        <v>108</v>
      </c>
      <c r="AZ8" s="72" t="s">
        <v>94</v>
      </c>
      <c r="BA8" s="72" t="s">
        <v>108</v>
      </c>
      <c r="BB8" s="72" t="s">
        <v>94</v>
      </c>
      <c r="BC8" s="72" t="s">
        <v>108</v>
      </c>
      <c r="BD8" s="72" t="s">
        <v>94</v>
      </c>
      <c r="BE8" s="72" t="s">
        <v>108</v>
      </c>
      <c r="BF8" s="72" t="s">
        <v>94</v>
      </c>
      <c r="BG8" s="72" t="s">
        <v>108</v>
      </c>
      <c r="BH8" s="72" t="s">
        <v>94</v>
      </c>
      <c r="BI8" s="72" t="s">
        <v>108</v>
      </c>
      <c r="BJ8" s="72" t="s">
        <v>94</v>
      </c>
      <c r="BK8" s="72" t="s">
        <v>108</v>
      </c>
      <c r="BL8" s="72" t="s">
        <v>94</v>
      </c>
      <c r="BM8" s="72" t="s">
        <v>108</v>
      </c>
      <c r="BN8" s="72" t="s">
        <v>94</v>
      </c>
      <c r="BO8" s="72" t="s">
        <v>108</v>
      </c>
      <c r="BP8" s="72" t="s">
        <v>94</v>
      </c>
      <c r="BQ8" s="72" t="s">
        <v>108</v>
      </c>
      <c r="BR8" s="72" t="s">
        <v>94</v>
      </c>
      <c r="BS8" s="72" t="s">
        <v>108</v>
      </c>
      <c r="BT8" s="72" t="s">
        <v>94</v>
      </c>
      <c r="BU8" s="72" t="s">
        <v>108</v>
      </c>
      <c r="BV8" s="72" t="s">
        <v>94</v>
      </c>
      <c r="BW8" s="74"/>
      <c r="BX8" s="72" t="s">
        <v>108</v>
      </c>
      <c r="BY8" s="72" t="s">
        <v>94</v>
      </c>
      <c r="BZ8" s="72" t="s">
        <v>108</v>
      </c>
      <c r="CA8" s="72" t="s">
        <v>94</v>
      </c>
      <c r="CB8" s="72" t="s">
        <v>108</v>
      </c>
      <c r="CC8" s="72" t="s">
        <v>94</v>
      </c>
      <c r="CD8" s="72" t="s">
        <v>108</v>
      </c>
      <c r="CE8" s="72" t="s">
        <v>94</v>
      </c>
      <c r="CF8" s="72" t="s">
        <v>108</v>
      </c>
      <c r="CG8" s="72" t="s">
        <v>94</v>
      </c>
      <c r="CH8" s="89" t="s">
        <v>108</v>
      </c>
      <c r="CI8" s="72" t="s">
        <v>94</v>
      </c>
      <c r="CJ8" s="72" t="s">
        <v>108</v>
      </c>
      <c r="CK8" s="72" t="s">
        <v>94</v>
      </c>
      <c r="CL8" s="74"/>
      <c r="CM8" s="72" t="s">
        <v>108</v>
      </c>
      <c r="CN8" s="72" t="s">
        <v>94</v>
      </c>
    </row>
    <row r="9" spans="1:92" s="4" customFormat="1" ht="16.5" customHeight="1">
      <c r="A9" s="106"/>
      <c r="B9" s="109"/>
      <c r="C9" s="112"/>
      <c r="D9" s="115"/>
      <c r="E9" s="115"/>
      <c r="F9" s="72"/>
      <c r="G9" s="72"/>
      <c r="H9" s="72"/>
      <c r="I9" s="141"/>
      <c r="J9" s="54" t="s">
        <v>2</v>
      </c>
      <c r="K9" s="143"/>
      <c r="L9" s="145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90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5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90"/>
      <c r="CI9" s="72"/>
      <c r="CJ9" s="72"/>
      <c r="CK9" s="72"/>
      <c r="CL9" s="75"/>
      <c r="CM9" s="72"/>
      <c r="CN9" s="72"/>
    </row>
    <row r="10" spans="1:92" s="4" customFormat="1">
      <c r="A10" s="55"/>
      <c r="B10" s="55"/>
      <c r="C10" s="56">
        <v>1</v>
      </c>
      <c r="D10" s="56">
        <v>2</v>
      </c>
      <c r="E10" s="56">
        <v>3</v>
      </c>
      <c r="F10" s="56">
        <v>4</v>
      </c>
      <c r="G10" s="56">
        <v>5</v>
      </c>
      <c r="H10" s="56">
        <v>6</v>
      </c>
      <c r="I10" s="56">
        <v>8</v>
      </c>
      <c r="J10" s="56">
        <v>9</v>
      </c>
      <c r="K10" s="56">
        <v>10</v>
      </c>
      <c r="L10" s="56">
        <v>11</v>
      </c>
      <c r="M10" s="56">
        <v>7</v>
      </c>
      <c r="N10" s="56">
        <v>8</v>
      </c>
      <c r="O10" s="56">
        <v>9</v>
      </c>
      <c r="P10" s="56">
        <v>10</v>
      </c>
      <c r="Q10" s="56">
        <v>11</v>
      </c>
      <c r="R10" s="56">
        <v>12</v>
      </c>
      <c r="S10" s="56">
        <v>13</v>
      </c>
      <c r="T10" s="56">
        <v>14</v>
      </c>
      <c r="U10" s="56">
        <v>15</v>
      </c>
      <c r="V10" s="56">
        <v>16</v>
      </c>
      <c r="W10" s="56">
        <v>17</v>
      </c>
      <c r="X10" s="56">
        <v>18</v>
      </c>
      <c r="Y10" s="56">
        <v>19</v>
      </c>
      <c r="Z10" s="56">
        <v>20</v>
      </c>
      <c r="AA10" s="56">
        <v>21</v>
      </c>
      <c r="AB10" s="56">
        <v>22</v>
      </c>
      <c r="AC10" s="56">
        <v>23</v>
      </c>
      <c r="AD10" s="56">
        <v>24</v>
      </c>
      <c r="AE10" s="56">
        <v>25</v>
      </c>
      <c r="AF10" s="56">
        <v>26</v>
      </c>
      <c r="AG10" s="56">
        <v>27</v>
      </c>
      <c r="AH10" s="56">
        <v>28</v>
      </c>
      <c r="AI10" s="56">
        <v>29</v>
      </c>
      <c r="AJ10" s="56">
        <v>30</v>
      </c>
      <c r="AK10" s="56">
        <v>31</v>
      </c>
      <c r="AL10" s="56">
        <v>32</v>
      </c>
      <c r="AM10" s="56">
        <v>33</v>
      </c>
      <c r="AN10" s="56">
        <v>34</v>
      </c>
      <c r="AO10" s="56">
        <v>35</v>
      </c>
      <c r="AP10" s="56">
        <v>36</v>
      </c>
      <c r="AQ10" s="56">
        <v>38</v>
      </c>
      <c r="AR10" s="56">
        <v>39</v>
      </c>
      <c r="AS10" s="56">
        <v>41</v>
      </c>
      <c r="AT10" s="56">
        <v>42</v>
      </c>
      <c r="AU10" s="56">
        <v>43</v>
      </c>
      <c r="AV10" s="56">
        <v>44</v>
      </c>
      <c r="AW10" s="56">
        <v>45</v>
      </c>
      <c r="AX10" s="56">
        <v>46</v>
      </c>
      <c r="AY10" s="56">
        <v>47</v>
      </c>
      <c r="AZ10" s="56">
        <v>48</v>
      </c>
      <c r="BA10" s="56">
        <v>49</v>
      </c>
      <c r="BB10" s="56">
        <v>50</v>
      </c>
      <c r="BC10" s="56">
        <v>51</v>
      </c>
      <c r="BD10" s="56">
        <v>52</v>
      </c>
      <c r="BE10" s="56">
        <v>53</v>
      </c>
      <c r="BF10" s="56">
        <v>54</v>
      </c>
      <c r="BG10" s="56">
        <v>55</v>
      </c>
      <c r="BH10" s="56">
        <v>56</v>
      </c>
      <c r="BI10" s="56">
        <v>57</v>
      </c>
      <c r="BJ10" s="56">
        <v>58</v>
      </c>
      <c r="BK10" s="56">
        <v>59</v>
      </c>
      <c r="BL10" s="56">
        <v>60</v>
      </c>
      <c r="BM10" s="56">
        <v>61</v>
      </c>
      <c r="BN10" s="56">
        <v>62</v>
      </c>
      <c r="BO10" s="56">
        <v>63</v>
      </c>
      <c r="BP10" s="56">
        <v>64</v>
      </c>
      <c r="BQ10" s="56">
        <v>65</v>
      </c>
      <c r="BR10" s="56">
        <v>66</v>
      </c>
      <c r="BS10" s="56">
        <v>67</v>
      </c>
      <c r="BT10" s="56">
        <v>68</v>
      </c>
      <c r="BU10" s="56">
        <v>69</v>
      </c>
      <c r="BV10" s="56">
        <v>70</v>
      </c>
      <c r="BW10" s="56">
        <v>71</v>
      </c>
      <c r="BX10" s="56">
        <v>72</v>
      </c>
      <c r="BY10" s="56">
        <v>73</v>
      </c>
      <c r="BZ10" s="56">
        <v>74</v>
      </c>
      <c r="CA10" s="56">
        <v>75</v>
      </c>
      <c r="CB10" s="56">
        <v>76</v>
      </c>
      <c r="CC10" s="56">
        <v>77</v>
      </c>
      <c r="CD10" s="56">
        <v>78</v>
      </c>
      <c r="CE10" s="56">
        <v>79</v>
      </c>
      <c r="CF10" s="56">
        <v>80</v>
      </c>
      <c r="CG10" s="56">
        <v>81</v>
      </c>
      <c r="CH10" s="56">
        <v>82</v>
      </c>
      <c r="CI10" s="56">
        <v>83</v>
      </c>
      <c r="CJ10" s="56">
        <v>84</v>
      </c>
      <c r="CK10" s="56">
        <v>85</v>
      </c>
      <c r="CL10" s="56">
        <v>86</v>
      </c>
      <c r="CM10" s="56">
        <v>87</v>
      </c>
      <c r="CN10" s="56">
        <v>88</v>
      </c>
    </row>
    <row r="11" spans="1:92" s="52" customFormat="1" ht="14.25">
      <c r="A11" s="13">
        <v>1</v>
      </c>
      <c r="B11" s="13">
        <v>1</v>
      </c>
      <c r="C11" s="14" t="s">
        <v>109</v>
      </c>
      <c r="D11" s="12">
        <v>3448.1</v>
      </c>
      <c r="E11" s="12"/>
      <c r="F11" s="15">
        <f t="shared" ref="F11:G30" si="0">BX11+CM11-CJ11</f>
        <v>419286.5</v>
      </c>
      <c r="G11" s="15">
        <f t="shared" si="0"/>
        <v>420032.47980000003</v>
      </c>
      <c r="H11" s="15">
        <f>G11/F11*100</f>
        <v>100.17791648431324</v>
      </c>
      <c r="I11" s="15">
        <f>K11-F11</f>
        <v>-419286.5</v>
      </c>
      <c r="J11" s="15">
        <f t="shared" ref="J11:J30" si="1">L11-G11</f>
        <v>-289121.97880000004</v>
      </c>
      <c r="K11" s="16">
        <v>0</v>
      </c>
      <c r="L11" s="16">
        <v>130910.501</v>
      </c>
      <c r="M11" s="17">
        <f t="shared" ref="M11:M42" si="2">S11+V11+Y11+AB11+AE11+AH11+AR11+AW11+AY11+BA11+BC11+BE11+BI11+BK11+BO11+BQ11+BU11</f>
        <v>83229</v>
      </c>
      <c r="N11" s="17">
        <f t="shared" ref="N11:N42" si="3">T11+W11+Z11+AC11+AF11+AI11+AS11+AX11+AZ11+BB11+BD11+BF11+BJ11+BL11+BP11+BR11+BV11</f>
        <v>83975.079800000007</v>
      </c>
      <c r="O11" s="17">
        <f>N11/M11*100</f>
        <v>100.89641807543043</v>
      </c>
      <c r="P11" s="18">
        <f t="shared" ref="P11:Q30" si="4">S11+Y11</f>
        <v>38000</v>
      </c>
      <c r="Q11" s="18">
        <f t="shared" si="4"/>
        <v>39381.262000000002</v>
      </c>
      <c r="R11" s="19">
        <f>Q11/P11*100</f>
        <v>103.6349</v>
      </c>
      <c r="S11" s="48">
        <v>9000</v>
      </c>
      <c r="T11" s="48">
        <v>5455.3</v>
      </c>
      <c r="U11" s="21">
        <f>T11*100/S11</f>
        <v>60.614444444444445</v>
      </c>
      <c r="V11" s="48">
        <v>2300</v>
      </c>
      <c r="W11" s="48">
        <v>2304.3883999999998</v>
      </c>
      <c r="X11" s="21">
        <f>W11*100/V11</f>
        <v>100.19079999999998</v>
      </c>
      <c r="Y11" s="48">
        <v>29000</v>
      </c>
      <c r="Z11" s="48">
        <v>33925.962</v>
      </c>
      <c r="AA11" s="21">
        <f>Z11*100/Y11</f>
        <v>116.98607586206897</v>
      </c>
      <c r="AB11" s="48">
        <v>8762</v>
      </c>
      <c r="AC11" s="48">
        <v>8639.2594000000008</v>
      </c>
      <c r="AD11" s="21">
        <f>AC11*100/AB11</f>
        <v>98.599171422049764</v>
      </c>
      <c r="AE11" s="48">
        <v>6650</v>
      </c>
      <c r="AF11" s="48">
        <v>6774.9</v>
      </c>
      <c r="AG11" s="21">
        <f>AF11*100/AE11</f>
        <v>101.8781954887218</v>
      </c>
      <c r="AH11" s="12"/>
      <c r="AI11" s="12"/>
      <c r="AJ11" s="12"/>
      <c r="AK11" s="20"/>
      <c r="AL11" s="48">
        <v>316533.7</v>
      </c>
      <c r="AM11" s="48">
        <v>316533.7</v>
      </c>
      <c r="AN11" s="48">
        <v>13738.1</v>
      </c>
      <c r="AO11" s="48">
        <v>13738</v>
      </c>
      <c r="AP11" s="44"/>
      <c r="AQ11" s="12"/>
      <c r="AR11" s="12"/>
      <c r="AS11" s="12"/>
      <c r="AT11" s="17">
        <f t="shared" ref="AT11:AU30" si="5">AW11+AY11+BA11+BC11</f>
        <v>2550</v>
      </c>
      <c r="AU11" s="17">
        <f t="shared" si="5"/>
        <v>2715.1820000000002</v>
      </c>
      <c r="AV11" s="22">
        <f>AU11/AT11*100</f>
        <v>106.47772549019609</v>
      </c>
      <c r="AW11" s="23">
        <v>2550</v>
      </c>
      <c r="AX11" s="48">
        <v>2499.9430000000002</v>
      </c>
      <c r="AY11" s="48"/>
      <c r="AZ11" s="24"/>
      <c r="BA11" s="24"/>
      <c r="BB11" s="49"/>
      <c r="BC11" s="48"/>
      <c r="BD11" s="48">
        <v>215.239</v>
      </c>
      <c r="BE11" s="12"/>
      <c r="BF11" s="12"/>
      <c r="BG11" s="20">
        <v>5785.7</v>
      </c>
      <c r="BH11" s="20">
        <v>5785.7</v>
      </c>
      <c r="BI11" s="23"/>
      <c r="BJ11" s="24"/>
      <c r="BK11" s="48">
        <v>23767</v>
      </c>
      <c r="BL11" s="48">
        <v>21885.088</v>
      </c>
      <c r="BM11" s="48">
        <v>14000</v>
      </c>
      <c r="BN11" s="48">
        <v>12583.088</v>
      </c>
      <c r="BO11" s="48">
        <v>0</v>
      </c>
      <c r="BP11" s="48">
        <v>0</v>
      </c>
      <c r="BQ11" s="48">
        <v>1200</v>
      </c>
      <c r="BR11" s="48">
        <v>1200</v>
      </c>
      <c r="BS11" s="24"/>
      <c r="BT11" s="24"/>
      <c r="BU11" s="48"/>
      <c r="BV11" s="48">
        <v>1075</v>
      </c>
      <c r="BW11" s="48"/>
      <c r="BX11" s="15">
        <f t="shared" ref="BX11:BX42" si="6">S11+V11+Y11+AB11+AE11+AH11+AJ11+AL11+AN11+AP11+AR11+AW11+AY11+BA11+BC11+BE11+BG11+BI11+BK11+BO11+BQ11+BS11+BU11</f>
        <v>419286.5</v>
      </c>
      <c r="BY11" s="15">
        <f t="shared" ref="BY11:BY42" si="7">T11+W11+Z11+AC11+AF11+AI11+AK11+AM11+AO11+AQ11+AS11+AX11+AZ11+BB11+BD11+BF11+BH11+BJ11+BL11+BP11+BR11+BT11+BV11+BW11</f>
        <v>420032.47980000003</v>
      </c>
      <c r="BZ11" s="12"/>
      <c r="CA11" s="12"/>
      <c r="CB11" s="20"/>
      <c r="CC11" s="12"/>
      <c r="CD11" s="12"/>
      <c r="CE11" s="12"/>
      <c r="CF11" s="12"/>
      <c r="CG11" s="12"/>
      <c r="CH11" s="12"/>
      <c r="CI11" s="12"/>
      <c r="CJ11" s="24">
        <v>420.7</v>
      </c>
      <c r="CK11" s="24">
        <v>420.7</v>
      </c>
      <c r="CL11" s="20"/>
      <c r="CM11" s="26">
        <f t="shared" ref="CM11:CM30" si="8">BZ11+CB11+CD11+CF11+CH11+CJ11</f>
        <v>420.7</v>
      </c>
      <c r="CN11" s="26">
        <f t="shared" ref="CN11:CN30" si="9">CA11+CC11+CE11+CG11+CI11+CK11+CL11</f>
        <v>420.7</v>
      </c>
    </row>
    <row r="12" spans="1:92" s="52" customFormat="1" ht="14.25">
      <c r="A12" s="13">
        <v>2</v>
      </c>
      <c r="B12" s="13">
        <v>5</v>
      </c>
      <c r="C12" s="14" t="s">
        <v>36</v>
      </c>
      <c r="D12" s="12">
        <v>70.599999999999994</v>
      </c>
      <c r="E12" s="12"/>
      <c r="F12" s="15">
        <f t="shared" si="0"/>
        <v>55602.960100000004</v>
      </c>
      <c r="G12" s="15">
        <f t="shared" si="0"/>
        <v>55655.46</v>
      </c>
      <c r="H12" s="15">
        <f t="shared" ref="H12:H30" si="10">G12/F12*100</f>
        <v>100.09441925376919</v>
      </c>
      <c r="I12" s="15">
        <f t="shared" ref="I12:I30" si="11">K12-F12</f>
        <v>-55602.960100000004</v>
      </c>
      <c r="J12" s="15">
        <f t="shared" si="1"/>
        <v>75255.040999999997</v>
      </c>
      <c r="K12" s="16">
        <v>0</v>
      </c>
      <c r="L12" s="16">
        <v>130910.501</v>
      </c>
      <c r="M12" s="17">
        <f t="shared" si="2"/>
        <v>5986.1601000000001</v>
      </c>
      <c r="N12" s="17">
        <f t="shared" si="3"/>
        <v>6039.76</v>
      </c>
      <c r="O12" s="17">
        <f t="shared" ref="O12:O30" si="12">N12/M12*100</f>
        <v>100.89539703423569</v>
      </c>
      <c r="P12" s="18">
        <f t="shared" si="4"/>
        <v>4510.5999999999995</v>
      </c>
      <c r="Q12" s="18">
        <f t="shared" si="4"/>
        <v>4559.5740000000005</v>
      </c>
      <c r="R12" s="19">
        <f t="shared" ref="R12:R72" si="13">Q12/P12*100</f>
        <v>101.08575355828495</v>
      </c>
      <c r="S12" s="48">
        <v>43.2</v>
      </c>
      <c r="T12" s="48">
        <v>44.814</v>
      </c>
      <c r="U12" s="21">
        <f t="shared" ref="U12:U72" si="14">T12*100/S12</f>
        <v>103.7361111111111</v>
      </c>
      <c r="V12" s="48">
        <v>29.460100000000001</v>
      </c>
      <c r="W12" s="48">
        <v>32.186</v>
      </c>
      <c r="X12" s="21">
        <f t="shared" ref="X12:X72" si="15">W12*100/V12</f>
        <v>109.25285385996652</v>
      </c>
      <c r="Y12" s="48">
        <v>4467.3999999999996</v>
      </c>
      <c r="Z12" s="48">
        <v>4514.76</v>
      </c>
      <c r="AA12" s="21">
        <f t="shared" ref="AA12:AA72" si="16">Z12*100/Y12</f>
        <v>101.06012445717867</v>
      </c>
      <c r="AB12" s="48">
        <v>396.1</v>
      </c>
      <c r="AC12" s="48">
        <v>398</v>
      </c>
      <c r="AD12" s="21">
        <f t="shared" ref="AD12:AD72" si="17">AC12*100/AB12</f>
        <v>100.47967684928048</v>
      </c>
      <c r="AE12" s="48"/>
      <c r="AF12" s="48"/>
      <c r="AG12" s="21"/>
      <c r="AH12" s="12"/>
      <c r="AI12" s="12"/>
      <c r="AJ12" s="12"/>
      <c r="AK12" s="20"/>
      <c r="AL12" s="48">
        <v>46636</v>
      </c>
      <c r="AM12" s="48">
        <v>46636</v>
      </c>
      <c r="AN12" s="48">
        <v>2980.8</v>
      </c>
      <c r="AO12" s="48">
        <v>2979.7</v>
      </c>
      <c r="AP12" s="44"/>
      <c r="AQ12" s="12"/>
      <c r="AR12" s="12"/>
      <c r="AS12" s="12"/>
      <c r="AT12" s="17">
        <f t="shared" si="5"/>
        <v>190</v>
      </c>
      <c r="AU12" s="17">
        <f t="shared" si="5"/>
        <v>190</v>
      </c>
      <c r="AV12" s="22">
        <f t="shared" ref="AV12:AV72" si="18">AU12/AT12*100</f>
        <v>100</v>
      </c>
      <c r="AW12" s="23"/>
      <c r="AX12" s="48">
        <v>0</v>
      </c>
      <c r="AY12" s="48"/>
      <c r="AZ12" s="24"/>
      <c r="BA12" s="24"/>
      <c r="BB12" s="49"/>
      <c r="BC12" s="48">
        <v>190</v>
      </c>
      <c r="BD12" s="48">
        <v>190</v>
      </c>
      <c r="BE12" s="12"/>
      <c r="BF12" s="12"/>
      <c r="BG12" s="20"/>
      <c r="BH12" s="48"/>
      <c r="BI12" s="23"/>
      <c r="BJ12" s="24"/>
      <c r="BK12" s="48"/>
      <c r="BL12" s="48"/>
      <c r="BM12" s="48"/>
      <c r="BN12" s="48"/>
      <c r="BO12" s="48"/>
      <c r="BP12" s="48"/>
      <c r="BQ12" s="48"/>
      <c r="BR12" s="48"/>
      <c r="BS12" s="24"/>
      <c r="BT12" s="24"/>
      <c r="BU12" s="48">
        <v>860</v>
      </c>
      <c r="BV12" s="48">
        <v>860</v>
      </c>
      <c r="BW12" s="48"/>
      <c r="BX12" s="15">
        <f t="shared" si="6"/>
        <v>55602.960100000004</v>
      </c>
      <c r="BY12" s="15">
        <f t="shared" si="7"/>
        <v>55655.46</v>
      </c>
      <c r="BZ12" s="12"/>
      <c r="CA12" s="12"/>
      <c r="CB12" s="20"/>
      <c r="CC12" s="12"/>
      <c r="CD12" s="12"/>
      <c r="CE12" s="12"/>
      <c r="CF12" s="12"/>
      <c r="CG12" s="12"/>
      <c r="CH12" s="12"/>
      <c r="CI12" s="12"/>
      <c r="CJ12" s="24">
        <v>830.00009999999997</v>
      </c>
      <c r="CK12" s="24">
        <v>830</v>
      </c>
      <c r="CL12" s="20"/>
      <c r="CM12" s="26">
        <f t="shared" si="8"/>
        <v>830.00009999999997</v>
      </c>
      <c r="CN12" s="26">
        <f t="shared" si="9"/>
        <v>830</v>
      </c>
    </row>
    <row r="13" spans="1:92" s="52" customFormat="1" ht="14.25">
      <c r="A13" s="13">
        <v>3</v>
      </c>
      <c r="B13" s="13">
        <v>6</v>
      </c>
      <c r="C13" s="14" t="s">
        <v>37</v>
      </c>
      <c r="D13" s="12">
        <v>47.4</v>
      </c>
      <c r="E13" s="12"/>
      <c r="F13" s="15">
        <f t="shared" si="0"/>
        <v>8776.5</v>
      </c>
      <c r="G13" s="15">
        <f t="shared" si="0"/>
        <v>8865.9339999999993</v>
      </c>
      <c r="H13" s="15">
        <f t="shared" si="10"/>
        <v>101.01901669230331</v>
      </c>
      <c r="I13" s="15">
        <f t="shared" si="11"/>
        <v>-8776.5</v>
      </c>
      <c r="J13" s="15">
        <f t="shared" si="1"/>
        <v>122044.56700000001</v>
      </c>
      <c r="K13" s="16">
        <v>0</v>
      </c>
      <c r="L13" s="16">
        <v>130910.501</v>
      </c>
      <c r="M13" s="17">
        <f t="shared" si="2"/>
        <v>3140.3</v>
      </c>
      <c r="N13" s="17">
        <f t="shared" si="3"/>
        <v>3229.7339999999999</v>
      </c>
      <c r="O13" s="17">
        <f t="shared" si="12"/>
        <v>102.84794446390471</v>
      </c>
      <c r="P13" s="18">
        <f t="shared" si="4"/>
        <v>546.29999999999995</v>
      </c>
      <c r="Q13" s="18">
        <f t="shared" si="4"/>
        <v>804.50099999999998</v>
      </c>
      <c r="R13" s="19">
        <f t="shared" si="13"/>
        <v>147.26359143327844</v>
      </c>
      <c r="S13" s="48">
        <v>0.3</v>
      </c>
      <c r="T13" s="48">
        <v>0.51200000000000001</v>
      </c>
      <c r="U13" s="21">
        <f t="shared" si="14"/>
        <v>170.66666666666669</v>
      </c>
      <c r="V13" s="48">
        <v>2289</v>
      </c>
      <c r="W13" s="48">
        <v>2085.1329999999998</v>
      </c>
      <c r="X13" s="21">
        <f t="shared" si="15"/>
        <v>91.093621668851029</v>
      </c>
      <c r="Y13" s="48">
        <v>546</v>
      </c>
      <c r="Z13" s="48">
        <v>803.98900000000003</v>
      </c>
      <c r="AA13" s="21">
        <f t="shared" si="16"/>
        <v>147.25073260073262</v>
      </c>
      <c r="AB13" s="48">
        <v>0</v>
      </c>
      <c r="AC13" s="48">
        <v>0</v>
      </c>
      <c r="AD13" s="21"/>
      <c r="AE13" s="48"/>
      <c r="AF13" s="48"/>
      <c r="AG13" s="21"/>
      <c r="AH13" s="12"/>
      <c r="AI13" s="12"/>
      <c r="AJ13" s="12"/>
      <c r="AK13" s="20"/>
      <c r="AL13" s="48">
        <v>5636.2</v>
      </c>
      <c r="AM13" s="48">
        <v>5636.2</v>
      </c>
      <c r="AN13" s="48">
        <v>0</v>
      </c>
      <c r="AO13" s="48">
        <v>0</v>
      </c>
      <c r="AP13" s="44"/>
      <c r="AQ13" s="12"/>
      <c r="AR13" s="12"/>
      <c r="AS13" s="12"/>
      <c r="AT13" s="17">
        <f t="shared" si="5"/>
        <v>305</v>
      </c>
      <c r="AU13" s="17">
        <f t="shared" si="5"/>
        <v>340.1</v>
      </c>
      <c r="AV13" s="22">
        <f t="shared" si="18"/>
        <v>111.50819672131149</v>
      </c>
      <c r="AW13" s="23">
        <v>305</v>
      </c>
      <c r="AX13" s="48">
        <v>340.1</v>
      </c>
      <c r="AY13" s="48"/>
      <c r="AZ13" s="24"/>
      <c r="BA13" s="24"/>
      <c r="BB13" s="49"/>
      <c r="BC13" s="48"/>
      <c r="BD13" s="48"/>
      <c r="BE13" s="12"/>
      <c r="BF13" s="12"/>
      <c r="BG13" s="20"/>
      <c r="BH13" s="48"/>
      <c r="BI13" s="23"/>
      <c r="BJ13" s="20"/>
      <c r="BK13" s="48"/>
      <c r="BL13" s="48"/>
      <c r="BM13" s="48"/>
      <c r="BN13" s="48"/>
      <c r="BO13" s="48"/>
      <c r="BP13" s="48"/>
      <c r="BQ13" s="48"/>
      <c r="BR13" s="48"/>
      <c r="BS13" s="24"/>
      <c r="BT13" s="24"/>
      <c r="BU13" s="48"/>
      <c r="BV13" s="48"/>
      <c r="BW13" s="20"/>
      <c r="BX13" s="15">
        <f t="shared" si="6"/>
        <v>8776.5</v>
      </c>
      <c r="BY13" s="15">
        <f t="shared" si="7"/>
        <v>8865.9339999999993</v>
      </c>
      <c r="BZ13" s="12"/>
      <c r="CA13" s="12"/>
      <c r="CB13" s="28"/>
      <c r="CC13" s="12"/>
      <c r="CD13" s="12"/>
      <c r="CE13" s="12"/>
      <c r="CF13" s="12"/>
      <c r="CG13" s="12"/>
      <c r="CH13" s="12"/>
      <c r="CI13" s="12"/>
      <c r="CJ13" s="24"/>
      <c r="CK13" s="24"/>
      <c r="CL13" s="20"/>
      <c r="CM13" s="26">
        <f t="shared" si="8"/>
        <v>0</v>
      </c>
      <c r="CN13" s="26">
        <f t="shared" si="9"/>
        <v>0</v>
      </c>
    </row>
    <row r="14" spans="1:92" s="52" customFormat="1" ht="14.25">
      <c r="A14" s="13">
        <v>4</v>
      </c>
      <c r="B14" s="13">
        <v>8</v>
      </c>
      <c r="C14" s="14" t="s">
        <v>38</v>
      </c>
      <c r="D14" s="12"/>
      <c r="E14" s="12">
        <v>6.9</v>
      </c>
      <c r="F14" s="15">
        <f t="shared" si="0"/>
        <v>4391.3</v>
      </c>
      <c r="G14" s="15">
        <f t="shared" si="0"/>
        <v>4346.2969999999996</v>
      </c>
      <c r="H14" s="15">
        <f t="shared" si="10"/>
        <v>98.975178193245725</v>
      </c>
      <c r="I14" s="15">
        <f t="shared" si="11"/>
        <v>-4391.3</v>
      </c>
      <c r="J14" s="15">
        <f t="shared" si="1"/>
        <v>126564.204</v>
      </c>
      <c r="K14" s="16">
        <v>0</v>
      </c>
      <c r="L14" s="16">
        <v>130910.501</v>
      </c>
      <c r="M14" s="17">
        <f t="shared" si="2"/>
        <v>653.30000000000007</v>
      </c>
      <c r="N14" s="17">
        <f t="shared" si="3"/>
        <v>628.09699999999998</v>
      </c>
      <c r="O14" s="17">
        <f t="shared" si="12"/>
        <v>96.142201132710838</v>
      </c>
      <c r="P14" s="18">
        <f t="shared" si="4"/>
        <v>653.30000000000007</v>
      </c>
      <c r="Q14" s="18">
        <f t="shared" si="4"/>
        <v>538.09699999999998</v>
      </c>
      <c r="R14" s="19">
        <f t="shared" si="13"/>
        <v>82.365988060615322</v>
      </c>
      <c r="S14" s="48">
        <v>137.6</v>
      </c>
      <c r="T14" s="48">
        <v>65.676000000000002</v>
      </c>
      <c r="U14" s="21">
        <f t="shared" si="14"/>
        <v>47.729651162790702</v>
      </c>
      <c r="V14" s="48">
        <v>0</v>
      </c>
      <c r="W14" s="48">
        <v>0</v>
      </c>
      <c r="X14" s="21"/>
      <c r="Y14" s="48">
        <v>515.70000000000005</v>
      </c>
      <c r="Z14" s="48">
        <v>472.42099999999999</v>
      </c>
      <c r="AA14" s="21">
        <f t="shared" si="16"/>
        <v>91.607717665309281</v>
      </c>
      <c r="AB14" s="48">
        <v>0</v>
      </c>
      <c r="AC14" s="48">
        <v>0</v>
      </c>
      <c r="AD14" s="21"/>
      <c r="AE14" s="48"/>
      <c r="AF14" s="48"/>
      <c r="AG14" s="21"/>
      <c r="AH14" s="12"/>
      <c r="AI14" s="12"/>
      <c r="AJ14" s="12"/>
      <c r="AK14" s="20"/>
      <c r="AL14" s="48">
        <v>3738</v>
      </c>
      <c r="AM14" s="48">
        <v>3718.2</v>
      </c>
      <c r="AN14" s="48">
        <v>0</v>
      </c>
      <c r="AO14" s="48">
        <v>0</v>
      </c>
      <c r="AP14" s="44"/>
      <c r="AQ14" s="12"/>
      <c r="AR14" s="12"/>
      <c r="AS14" s="12"/>
      <c r="AT14" s="17"/>
      <c r="AU14" s="17">
        <f t="shared" si="5"/>
        <v>90</v>
      </c>
      <c r="AV14" s="22"/>
      <c r="AW14" s="23"/>
      <c r="AX14" s="48">
        <v>90</v>
      </c>
      <c r="AY14" s="48"/>
      <c r="AZ14" s="24"/>
      <c r="BA14" s="24"/>
      <c r="BB14" s="49"/>
      <c r="BC14" s="48"/>
      <c r="BD14" s="48"/>
      <c r="BE14" s="12"/>
      <c r="BF14" s="12"/>
      <c r="BG14" s="20"/>
      <c r="BH14" s="48"/>
      <c r="BI14" s="23"/>
      <c r="BJ14" s="20"/>
      <c r="BK14" s="48"/>
      <c r="BL14" s="48"/>
      <c r="BM14" s="48"/>
      <c r="BN14" s="48"/>
      <c r="BO14" s="48"/>
      <c r="BP14" s="48"/>
      <c r="BQ14" s="48"/>
      <c r="BR14" s="48"/>
      <c r="BS14" s="24"/>
      <c r="BT14" s="24"/>
      <c r="BU14" s="48"/>
      <c r="BV14" s="48"/>
      <c r="BW14" s="20"/>
      <c r="BX14" s="15">
        <f t="shared" si="6"/>
        <v>4391.3</v>
      </c>
      <c r="BY14" s="15">
        <f t="shared" si="7"/>
        <v>4346.2969999999996</v>
      </c>
      <c r="BZ14" s="12"/>
      <c r="CA14" s="12"/>
      <c r="CB14" s="24"/>
      <c r="CC14" s="12"/>
      <c r="CD14" s="12"/>
      <c r="CE14" s="12"/>
      <c r="CF14" s="12"/>
      <c r="CG14" s="12"/>
      <c r="CH14" s="12"/>
      <c r="CI14" s="12"/>
      <c r="CJ14" s="24"/>
      <c r="CK14" s="24"/>
      <c r="CL14" s="20"/>
      <c r="CM14" s="26">
        <f t="shared" si="8"/>
        <v>0</v>
      </c>
      <c r="CN14" s="26">
        <f t="shared" si="9"/>
        <v>0</v>
      </c>
    </row>
    <row r="15" spans="1:92" s="52" customFormat="1" ht="14.25">
      <c r="A15" s="13">
        <v>5</v>
      </c>
      <c r="B15" s="13">
        <v>9</v>
      </c>
      <c r="C15" s="14" t="s">
        <v>39</v>
      </c>
      <c r="D15" s="12">
        <v>16129.2</v>
      </c>
      <c r="E15" s="12"/>
      <c r="F15" s="15">
        <f t="shared" si="0"/>
        <v>64531.5</v>
      </c>
      <c r="G15" s="15">
        <f t="shared" si="0"/>
        <v>65835.116999999998</v>
      </c>
      <c r="H15" s="15">
        <f t="shared" si="10"/>
        <v>102.0201250552056</v>
      </c>
      <c r="I15" s="15">
        <f t="shared" si="11"/>
        <v>-64531.5</v>
      </c>
      <c r="J15" s="15">
        <f t="shared" si="1"/>
        <v>65075.384000000005</v>
      </c>
      <c r="K15" s="16">
        <v>0</v>
      </c>
      <c r="L15" s="16">
        <v>130910.501</v>
      </c>
      <c r="M15" s="17">
        <f t="shared" si="2"/>
        <v>7249.8</v>
      </c>
      <c r="N15" s="17">
        <f t="shared" si="3"/>
        <v>8556.0169999999998</v>
      </c>
      <c r="O15" s="17">
        <f t="shared" si="12"/>
        <v>118.01728323539959</v>
      </c>
      <c r="P15" s="18">
        <f t="shared" si="4"/>
        <v>2300</v>
      </c>
      <c r="Q15" s="18">
        <f t="shared" si="4"/>
        <v>2942.8630000000003</v>
      </c>
      <c r="R15" s="19">
        <f t="shared" si="13"/>
        <v>127.95056521739131</v>
      </c>
      <c r="S15" s="48">
        <v>0</v>
      </c>
      <c r="T15" s="48">
        <v>0.57199999999999995</v>
      </c>
      <c r="U15" s="21"/>
      <c r="V15" s="48">
        <v>4299.8</v>
      </c>
      <c r="W15" s="48">
        <v>4549.1540000000005</v>
      </c>
      <c r="X15" s="21">
        <f t="shared" si="15"/>
        <v>105.79919996278896</v>
      </c>
      <c r="Y15" s="48">
        <v>2300</v>
      </c>
      <c r="Z15" s="48">
        <v>2942.2910000000002</v>
      </c>
      <c r="AA15" s="21">
        <f t="shared" si="16"/>
        <v>127.92569565217393</v>
      </c>
      <c r="AB15" s="48">
        <v>100</v>
      </c>
      <c r="AC15" s="48">
        <v>100</v>
      </c>
      <c r="AD15" s="21">
        <f t="shared" si="17"/>
        <v>100</v>
      </c>
      <c r="AE15" s="48"/>
      <c r="AF15" s="48"/>
      <c r="AG15" s="21"/>
      <c r="AH15" s="12"/>
      <c r="AI15" s="12"/>
      <c r="AJ15" s="12"/>
      <c r="AK15" s="20"/>
      <c r="AL15" s="48">
        <v>57076.5</v>
      </c>
      <c r="AM15" s="48">
        <v>57076.5</v>
      </c>
      <c r="AN15" s="48">
        <v>205.2</v>
      </c>
      <c r="AO15" s="48">
        <v>202.6</v>
      </c>
      <c r="AP15" s="12"/>
      <c r="AQ15" s="12"/>
      <c r="AR15" s="12"/>
      <c r="AS15" s="12"/>
      <c r="AT15" s="17">
        <f t="shared" si="5"/>
        <v>550</v>
      </c>
      <c r="AU15" s="17">
        <f t="shared" si="5"/>
        <v>959</v>
      </c>
      <c r="AV15" s="22">
        <f t="shared" si="18"/>
        <v>174.36363636363637</v>
      </c>
      <c r="AW15" s="23">
        <v>350</v>
      </c>
      <c r="AX15" s="48">
        <v>359</v>
      </c>
      <c r="AY15" s="48"/>
      <c r="AZ15" s="24"/>
      <c r="BA15" s="24"/>
      <c r="BB15" s="49"/>
      <c r="BC15" s="48">
        <v>200</v>
      </c>
      <c r="BD15" s="48">
        <v>600</v>
      </c>
      <c r="BE15" s="12"/>
      <c r="BF15" s="12"/>
      <c r="BG15" s="20"/>
      <c r="BH15" s="48"/>
      <c r="BI15" s="23"/>
      <c r="BJ15" s="20"/>
      <c r="BK15" s="48"/>
      <c r="BL15" s="48">
        <v>5</v>
      </c>
      <c r="BM15" s="48"/>
      <c r="BN15" s="48"/>
      <c r="BO15" s="48"/>
      <c r="BP15" s="48"/>
      <c r="BQ15" s="48"/>
      <c r="BR15" s="48"/>
      <c r="BS15" s="24"/>
      <c r="BT15" s="24"/>
      <c r="BU15" s="48"/>
      <c r="BV15" s="48"/>
      <c r="BW15" s="20"/>
      <c r="BX15" s="15">
        <f t="shared" si="6"/>
        <v>64531.5</v>
      </c>
      <c r="BY15" s="15">
        <f t="shared" si="7"/>
        <v>65835.116999999998</v>
      </c>
      <c r="BZ15" s="12"/>
      <c r="CA15" s="12"/>
      <c r="CB15" s="24"/>
      <c r="CC15" s="12"/>
      <c r="CD15" s="12"/>
      <c r="CE15" s="12"/>
      <c r="CF15" s="12"/>
      <c r="CG15" s="12"/>
      <c r="CH15" s="12"/>
      <c r="CI15" s="12"/>
      <c r="CJ15" s="24"/>
      <c r="CK15" s="24"/>
      <c r="CL15" s="20"/>
      <c r="CM15" s="26">
        <f t="shared" si="8"/>
        <v>0</v>
      </c>
      <c r="CN15" s="26">
        <f t="shared" si="9"/>
        <v>0</v>
      </c>
    </row>
    <row r="16" spans="1:92" s="52" customFormat="1" ht="14.25">
      <c r="A16" s="13">
        <v>6</v>
      </c>
      <c r="B16" s="13">
        <v>13</v>
      </c>
      <c r="C16" s="14" t="s">
        <v>40</v>
      </c>
      <c r="D16" s="20">
        <v>812.4</v>
      </c>
      <c r="E16" s="20"/>
      <c r="F16" s="15">
        <f t="shared" si="0"/>
        <v>91555.199999999997</v>
      </c>
      <c r="G16" s="15">
        <f t="shared" si="0"/>
        <v>91671.112000000008</v>
      </c>
      <c r="H16" s="15">
        <f t="shared" si="10"/>
        <v>100.12660340428508</v>
      </c>
      <c r="I16" s="15">
        <f t="shared" si="11"/>
        <v>-91555.199999999997</v>
      </c>
      <c r="J16" s="15">
        <f t="shared" si="1"/>
        <v>39239.388999999996</v>
      </c>
      <c r="K16" s="16">
        <v>0</v>
      </c>
      <c r="L16" s="16">
        <v>130910.501</v>
      </c>
      <c r="M16" s="17">
        <f t="shared" si="2"/>
        <v>24882.799999999999</v>
      </c>
      <c r="N16" s="17">
        <f t="shared" si="3"/>
        <v>25022.312000000002</v>
      </c>
      <c r="O16" s="17">
        <f t="shared" si="12"/>
        <v>100.56067645120325</v>
      </c>
      <c r="P16" s="18">
        <f t="shared" si="4"/>
        <v>8200</v>
      </c>
      <c r="Q16" s="18">
        <f t="shared" si="4"/>
        <v>8200.2799999999988</v>
      </c>
      <c r="R16" s="19">
        <f t="shared" si="13"/>
        <v>100.00341463414632</v>
      </c>
      <c r="S16" s="48">
        <v>700</v>
      </c>
      <c r="T16" s="48">
        <v>764.60699999999997</v>
      </c>
      <c r="U16" s="21">
        <f t="shared" si="14"/>
        <v>109.22957142857142</v>
      </c>
      <c r="V16" s="48">
        <v>14600</v>
      </c>
      <c r="W16" s="48">
        <v>14600.151</v>
      </c>
      <c r="X16" s="21">
        <f t="shared" si="15"/>
        <v>100.00103424657534</v>
      </c>
      <c r="Y16" s="48">
        <v>7500</v>
      </c>
      <c r="Z16" s="48">
        <v>7435.6729999999998</v>
      </c>
      <c r="AA16" s="21">
        <f t="shared" si="16"/>
        <v>99.142306666666656</v>
      </c>
      <c r="AB16" s="48">
        <v>500</v>
      </c>
      <c r="AC16" s="48">
        <v>500.7</v>
      </c>
      <c r="AD16" s="21">
        <f t="shared" si="17"/>
        <v>100.14</v>
      </c>
      <c r="AE16" s="48"/>
      <c r="AF16" s="48"/>
      <c r="AG16" s="21"/>
      <c r="AH16" s="20"/>
      <c r="AI16" s="20"/>
      <c r="AJ16" s="20"/>
      <c r="AK16" s="20"/>
      <c r="AL16" s="48">
        <v>64817.2</v>
      </c>
      <c r="AM16" s="48">
        <v>64817.2</v>
      </c>
      <c r="AN16" s="48">
        <v>1855.2</v>
      </c>
      <c r="AO16" s="48">
        <v>1831.6</v>
      </c>
      <c r="AP16" s="44"/>
      <c r="AQ16" s="12"/>
      <c r="AR16" s="12"/>
      <c r="AS16" s="12"/>
      <c r="AT16" s="17">
        <f t="shared" si="5"/>
        <v>1482.8</v>
      </c>
      <c r="AU16" s="17">
        <f t="shared" si="5"/>
        <v>1611.461</v>
      </c>
      <c r="AV16" s="22">
        <f t="shared" si="18"/>
        <v>108.67689506339357</v>
      </c>
      <c r="AW16" s="23">
        <v>1482.8</v>
      </c>
      <c r="AX16" s="48">
        <v>1595.461</v>
      </c>
      <c r="AY16" s="48"/>
      <c r="AZ16" s="24"/>
      <c r="BA16" s="24"/>
      <c r="BB16" s="49"/>
      <c r="BC16" s="48"/>
      <c r="BD16" s="48">
        <v>16</v>
      </c>
      <c r="BE16" s="20"/>
      <c r="BF16" s="20"/>
      <c r="BG16" s="20"/>
      <c r="BH16" s="48"/>
      <c r="BI16" s="23"/>
      <c r="BJ16" s="24"/>
      <c r="BK16" s="48">
        <v>100</v>
      </c>
      <c r="BL16" s="48">
        <v>109.72</v>
      </c>
      <c r="BM16" s="48"/>
      <c r="BN16" s="48"/>
      <c r="BO16" s="48"/>
      <c r="BP16" s="48"/>
      <c r="BQ16" s="48"/>
      <c r="BR16" s="48"/>
      <c r="BS16" s="24"/>
      <c r="BT16" s="24"/>
      <c r="BU16" s="48"/>
      <c r="BV16" s="48"/>
      <c r="BW16" s="20"/>
      <c r="BX16" s="15">
        <f t="shared" si="6"/>
        <v>91555.199999999997</v>
      </c>
      <c r="BY16" s="15">
        <f t="shared" si="7"/>
        <v>91671.112000000008</v>
      </c>
      <c r="BZ16" s="20"/>
      <c r="CA16" s="20"/>
      <c r="CB16" s="24"/>
      <c r="CC16" s="20"/>
      <c r="CD16" s="20"/>
      <c r="CE16" s="20"/>
      <c r="CF16" s="20"/>
      <c r="CG16" s="20"/>
      <c r="CH16" s="20"/>
      <c r="CI16" s="20"/>
      <c r="CJ16" s="24"/>
      <c r="CK16" s="24"/>
      <c r="CL16" s="20"/>
      <c r="CM16" s="26">
        <f t="shared" si="8"/>
        <v>0</v>
      </c>
      <c r="CN16" s="26">
        <f t="shared" si="9"/>
        <v>0</v>
      </c>
    </row>
    <row r="17" spans="1:92" s="52" customFormat="1" ht="14.25">
      <c r="A17" s="13">
        <v>7</v>
      </c>
      <c r="B17" s="13">
        <v>20</v>
      </c>
      <c r="C17" s="14" t="s">
        <v>41</v>
      </c>
      <c r="D17" s="20">
        <v>36.700000000000003</v>
      </c>
      <c r="E17" s="20"/>
      <c r="F17" s="15">
        <f t="shared" si="0"/>
        <v>10643.599999999999</v>
      </c>
      <c r="G17" s="15">
        <f t="shared" si="0"/>
        <v>10628.322</v>
      </c>
      <c r="H17" s="15">
        <f t="shared" si="10"/>
        <v>99.856458341162778</v>
      </c>
      <c r="I17" s="15">
        <f t="shared" si="11"/>
        <v>-10643.599999999999</v>
      </c>
      <c r="J17" s="15">
        <f t="shared" si="1"/>
        <v>120282.179</v>
      </c>
      <c r="K17" s="16">
        <v>0</v>
      </c>
      <c r="L17" s="16">
        <v>130910.501</v>
      </c>
      <c r="M17" s="17">
        <f t="shared" si="2"/>
        <v>1519.3999999999999</v>
      </c>
      <c r="N17" s="17">
        <f t="shared" si="3"/>
        <v>1504.1220000000003</v>
      </c>
      <c r="O17" s="17">
        <f t="shared" si="12"/>
        <v>98.994471501908677</v>
      </c>
      <c r="P17" s="18">
        <f t="shared" si="4"/>
        <v>1119.8</v>
      </c>
      <c r="Q17" s="18">
        <f t="shared" si="4"/>
        <v>1119.9000000000001</v>
      </c>
      <c r="R17" s="19">
        <f t="shared" si="13"/>
        <v>100.00893016610111</v>
      </c>
      <c r="S17" s="48">
        <v>53.5</v>
      </c>
      <c r="T17" s="48">
        <v>53.548000000000002</v>
      </c>
      <c r="U17" s="21">
        <f t="shared" si="14"/>
        <v>100.08971962616823</v>
      </c>
      <c r="V17" s="48">
        <v>381.3</v>
      </c>
      <c r="W17" s="48">
        <v>381.822</v>
      </c>
      <c r="X17" s="21">
        <f t="shared" si="15"/>
        <v>100.1369000786782</v>
      </c>
      <c r="Y17" s="48">
        <v>1066.3</v>
      </c>
      <c r="Z17" s="48">
        <v>1066.3520000000001</v>
      </c>
      <c r="AA17" s="21">
        <f t="shared" si="16"/>
        <v>100.00487667635751</v>
      </c>
      <c r="AB17" s="48">
        <v>0</v>
      </c>
      <c r="AC17" s="48">
        <v>0</v>
      </c>
      <c r="AD17" s="21"/>
      <c r="AE17" s="48"/>
      <c r="AF17" s="48"/>
      <c r="AG17" s="21"/>
      <c r="AH17" s="20"/>
      <c r="AI17" s="20"/>
      <c r="AJ17" s="20"/>
      <c r="AK17" s="20"/>
      <c r="AL17" s="48">
        <v>7824.2</v>
      </c>
      <c r="AM17" s="48">
        <v>7824.2</v>
      </c>
      <c r="AN17" s="48">
        <v>0</v>
      </c>
      <c r="AO17" s="48">
        <v>0</v>
      </c>
      <c r="AP17" s="44"/>
      <c r="AQ17" s="12"/>
      <c r="AR17" s="12"/>
      <c r="AS17" s="12"/>
      <c r="AT17" s="17">
        <f t="shared" si="5"/>
        <v>18.3</v>
      </c>
      <c r="AU17" s="17">
        <f t="shared" si="5"/>
        <v>2.4</v>
      </c>
      <c r="AV17" s="22">
        <f t="shared" si="18"/>
        <v>13.114754098360654</v>
      </c>
      <c r="AW17" s="23">
        <v>18.3</v>
      </c>
      <c r="AX17" s="48">
        <v>2.4</v>
      </c>
      <c r="AY17" s="48"/>
      <c r="AZ17" s="24"/>
      <c r="BA17" s="24"/>
      <c r="BB17" s="49"/>
      <c r="BC17" s="48"/>
      <c r="BD17" s="48"/>
      <c r="BE17" s="20"/>
      <c r="BF17" s="20"/>
      <c r="BG17" s="20"/>
      <c r="BH17" s="48"/>
      <c r="BI17" s="23"/>
      <c r="BJ17" s="20"/>
      <c r="BK17" s="48"/>
      <c r="BL17" s="48"/>
      <c r="BM17" s="48"/>
      <c r="BN17" s="48"/>
      <c r="BO17" s="48"/>
      <c r="BP17" s="48"/>
      <c r="BQ17" s="48"/>
      <c r="BR17" s="48"/>
      <c r="BS17" s="24">
        <v>1300</v>
      </c>
      <c r="BT17" s="24">
        <v>1300</v>
      </c>
      <c r="BU17" s="48"/>
      <c r="BV17" s="48"/>
      <c r="BW17" s="20"/>
      <c r="BX17" s="15">
        <f t="shared" si="6"/>
        <v>10643.599999999999</v>
      </c>
      <c r="BY17" s="15">
        <f t="shared" si="7"/>
        <v>10628.322</v>
      </c>
      <c r="BZ17" s="20"/>
      <c r="CA17" s="20"/>
      <c r="CB17" s="24"/>
      <c r="CC17" s="20"/>
      <c r="CD17" s="20"/>
      <c r="CE17" s="20"/>
      <c r="CF17" s="20"/>
      <c r="CG17" s="20"/>
      <c r="CH17" s="20"/>
      <c r="CI17" s="20"/>
      <c r="CJ17" s="24"/>
      <c r="CK17" s="24"/>
      <c r="CL17" s="20"/>
      <c r="CM17" s="26">
        <f t="shared" si="8"/>
        <v>0</v>
      </c>
      <c r="CN17" s="26">
        <f t="shared" si="9"/>
        <v>0</v>
      </c>
    </row>
    <row r="18" spans="1:92" s="52" customFormat="1" ht="14.25">
      <c r="A18" s="13">
        <v>8</v>
      </c>
      <c r="B18" s="13">
        <v>21</v>
      </c>
      <c r="C18" s="14" t="s">
        <v>42</v>
      </c>
      <c r="D18" s="20">
        <v>5134.2</v>
      </c>
      <c r="E18" s="20"/>
      <c r="F18" s="15">
        <f t="shared" si="0"/>
        <v>62189.599999999999</v>
      </c>
      <c r="G18" s="15">
        <f t="shared" si="0"/>
        <v>64013.032999999996</v>
      </c>
      <c r="H18" s="15">
        <f t="shared" si="10"/>
        <v>102.93205455574565</v>
      </c>
      <c r="I18" s="15">
        <f t="shared" si="11"/>
        <v>-62189.599999999999</v>
      </c>
      <c r="J18" s="15">
        <f t="shared" si="1"/>
        <v>66897.468000000008</v>
      </c>
      <c r="K18" s="16">
        <v>0</v>
      </c>
      <c r="L18" s="16">
        <v>130910.501</v>
      </c>
      <c r="M18" s="17">
        <f t="shared" si="2"/>
        <v>8087.4</v>
      </c>
      <c r="N18" s="17">
        <f t="shared" si="3"/>
        <v>9910.8329999999987</v>
      </c>
      <c r="O18" s="17">
        <f t="shared" si="12"/>
        <v>122.54659099339713</v>
      </c>
      <c r="P18" s="18">
        <f t="shared" si="4"/>
        <v>2328.4</v>
      </c>
      <c r="Q18" s="18">
        <f t="shared" si="4"/>
        <v>4021.4639999999999</v>
      </c>
      <c r="R18" s="19">
        <f t="shared" si="13"/>
        <v>172.71362308881635</v>
      </c>
      <c r="S18" s="48">
        <v>53.4</v>
      </c>
      <c r="T18" s="48">
        <v>129.52699999999999</v>
      </c>
      <c r="U18" s="21">
        <f t="shared" si="14"/>
        <v>242.55992509363296</v>
      </c>
      <c r="V18" s="48">
        <v>4659</v>
      </c>
      <c r="W18" s="48">
        <v>4707.6689999999999</v>
      </c>
      <c r="X18" s="21">
        <f t="shared" si="15"/>
        <v>101.04462330972311</v>
      </c>
      <c r="Y18" s="48">
        <v>2275</v>
      </c>
      <c r="Z18" s="48">
        <v>3891.9369999999999</v>
      </c>
      <c r="AA18" s="21">
        <f t="shared" si="16"/>
        <v>171.07415384615385</v>
      </c>
      <c r="AB18" s="48">
        <v>150</v>
      </c>
      <c r="AC18" s="48">
        <v>148.4</v>
      </c>
      <c r="AD18" s="21">
        <f t="shared" si="17"/>
        <v>98.933333333333337</v>
      </c>
      <c r="AE18" s="48"/>
      <c r="AF18" s="48"/>
      <c r="AG18" s="21"/>
      <c r="AH18" s="20"/>
      <c r="AI18" s="20"/>
      <c r="AJ18" s="20"/>
      <c r="AK18" s="20"/>
      <c r="AL18" s="48">
        <v>53880.2</v>
      </c>
      <c r="AM18" s="48">
        <v>53880.2</v>
      </c>
      <c r="AN18" s="48">
        <v>222</v>
      </c>
      <c r="AO18" s="48">
        <v>222</v>
      </c>
      <c r="AP18" s="20"/>
      <c r="AQ18" s="12"/>
      <c r="AR18" s="12"/>
      <c r="AS18" s="12"/>
      <c r="AT18" s="17">
        <f t="shared" si="5"/>
        <v>950</v>
      </c>
      <c r="AU18" s="17">
        <f t="shared" si="5"/>
        <v>1033.3</v>
      </c>
      <c r="AV18" s="22">
        <f t="shared" si="18"/>
        <v>108.76842105263158</v>
      </c>
      <c r="AW18" s="23">
        <v>750</v>
      </c>
      <c r="AX18" s="48">
        <v>833.9</v>
      </c>
      <c r="AY18" s="48"/>
      <c r="AZ18" s="24"/>
      <c r="BA18" s="24"/>
      <c r="BB18" s="49"/>
      <c r="BC18" s="48">
        <v>200</v>
      </c>
      <c r="BD18" s="48">
        <v>199.4</v>
      </c>
      <c r="BE18" s="20"/>
      <c r="BF18" s="20"/>
      <c r="BG18" s="20"/>
      <c r="BH18" s="48"/>
      <c r="BI18" s="23"/>
      <c r="BJ18" s="20"/>
      <c r="BK18" s="48"/>
      <c r="BL18" s="48"/>
      <c r="BM18" s="48"/>
      <c r="BN18" s="48"/>
      <c r="BO18" s="48"/>
      <c r="BP18" s="48"/>
      <c r="BQ18" s="48"/>
      <c r="BR18" s="48"/>
      <c r="BS18" s="24"/>
      <c r="BT18" s="24"/>
      <c r="BU18" s="48"/>
      <c r="BV18" s="48"/>
      <c r="BW18" s="20"/>
      <c r="BX18" s="15">
        <f t="shared" si="6"/>
        <v>62189.599999999999</v>
      </c>
      <c r="BY18" s="15">
        <f t="shared" si="7"/>
        <v>64013.032999999996</v>
      </c>
      <c r="BZ18" s="20"/>
      <c r="CA18" s="20"/>
      <c r="CB18" s="24"/>
      <c r="CC18" s="20"/>
      <c r="CD18" s="20"/>
      <c r="CE18" s="20"/>
      <c r="CF18" s="20"/>
      <c r="CG18" s="20"/>
      <c r="CH18" s="20"/>
      <c r="CI18" s="20"/>
      <c r="CJ18" s="24"/>
      <c r="CK18" s="24"/>
      <c r="CL18" s="20"/>
      <c r="CM18" s="26">
        <f t="shared" si="8"/>
        <v>0</v>
      </c>
      <c r="CN18" s="26">
        <f t="shared" si="9"/>
        <v>0</v>
      </c>
    </row>
    <row r="19" spans="1:92" s="52" customFormat="1" ht="14.25">
      <c r="A19" s="13">
        <v>9</v>
      </c>
      <c r="B19" s="13">
        <v>22</v>
      </c>
      <c r="C19" s="14" t="s">
        <v>43</v>
      </c>
      <c r="D19" s="20">
        <v>0</v>
      </c>
      <c r="E19" s="20"/>
      <c r="F19" s="15">
        <f t="shared" si="0"/>
        <v>35924.600000000006</v>
      </c>
      <c r="G19" s="15">
        <f t="shared" si="0"/>
        <v>36641.019000000008</v>
      </c>
      <c r="H19" s="15">
        <f t="shared" si="10"/>
        <v>101.99422958084432</v>
      </c>
      <c r="I19" s="15">
        <f t="shared" si="11"/>
        <v>-35924.600000000006</v>
      </c>
      <c r="J19" s="15">
        <f t="shared" si="1"/>
        <v>94269.481999999989</v>
      </c>
      <c r="K19" s="16">
        <v>0</v>
      </c>
      <c r="L19" s="16">
        <v>130910.501</v>
      </c>
      <c r="M19" s="17">
        <f t="shared" si="2"/>
        <v>6136.5</v>
      </c>
      <c r="N19" s="17">
        <f t="shared" si="3"/>
        <v>6852.9190000000008</v>
      </c>
      <c r="O19" s="17">
        <f t="shared" si="12"/>
        <v>111.6747168581439</v>
      </c>
      <c r="P19" s="18">
        <f t="shared" si="4"/>
        <v>2320.8000000000002</v>
      </c>
      <c r="Q19" s="18">
        <f t="shared" si="4"/>
        <v>3104.7610000000004</v>
      </c>
      <c r="R19" s="19">
        <f t="shared" si="13"/>
        <v>133.77977421578765</v>
      </c>
      <c r="S19" s="48">
        <v>90.8</v>
      </c>
      <c r="T19" s="48">
        <v>20.856000000000002</v>
      </c>
      <c r="U19" s="21">
        <f t="shared" si="14"/>
        <v>22.969162995594719</v>
      </c>
      <c r="V19" s="48">
        <v>2370</v>
      </c>
      <c r="W19" s="48">
        <v>2375.558</v>
      </c>
      <c r="X19" s="21">
        <f t="shared" si="15"/>
        <v>100.23451476793248</v>
      </c>
      <c r="Y19" s="48">
        <v>2230</v>
      </c>
      <c r="Z19" s="48">
        <v>3083.9050000000002</v>
      </c>
      <c r="AA19" s="21">
        <f t="shared" si="16"/>
        <v>138.29170403587443</v>
      </c>
      <c r="AB19" s="48">
        <v>742.7</v>
      </c>
      <c r="AC19" s="48">
        <v>674.8</v>
      </c>
      <c r="AD19" s="21">
        <f t="shared" si="17"/>
        <v>90.857681432610732</v>
      </c>
      <c r="AE19" s="48"/>
      <c r="AF19" s="48"/>
      <c r="AG19" s="21"/>
      <c r="AH19" s="20"/>
      <c r="AI19" s="20"/>
      <c r="AJ19" s="20"/>
      <c r="AK19" s="20"/>
      <c r="AL19" s="48">
        <v>28985.3</v>
      </c>
      <c r="AM19" s="48">
        <v>28985.3</v>
      </c>
      <c r="AN19" s="48">
        <v>195</v>
      </c>
      <c r="AO19" s="48">
        <v>195</v>
      </c>
      <c r="AP19" s="20"/>
      <c r="AQ19" s="12"/>
      <c r="AR19" s="12"/>
      <c r="AS19" s="12"/>
      <c r="AT19" s="17">
        <f t="shared" si="5"/>
        <v>603</v>
      </c>
      <c r="AU19" s="17">
        <f t="shared" si="5"/>
        <v>597.79999999999995</v>
      </c>
      <c r="AV19" s="22">
        <f t="shared" si="18"/>
        <v>99.137645107794356</v>
      </c>
      <c r="AW19" s="23">
        <v>603</v>
      </c>
      <c r="AX19" s="48">
        <v>537.79999999999995</v>
      </c>
      <c r="AY19" s="48"/>
      <c r="AZ19" s="24"/>
      <c r="BA19" s="24"/>
      <c r="BB19" s="49"/>
      <c r="BC19" s="48"/>
      <c r="BD19" s="48">
        <v>60</v>
      </c>
      <c r="BE19" s="20"/>
      <c r="BF19" s="20"/>
      <c r="BG19" s="20"/>
      <c r="BH19" s="48"/>
      <c r="BI19" s="23"/>
      <c r="BJ19" s="20"/>
      <c r="BK19" s="48"/>
      <c r="BL19" s="48"/>
      <c r="BM19" s="48"/>
      <c r="BN19" s="48"/>
      <c r="BO19" s="48"/>
      <c r="BP19" s="48"/>
      <c r="BQ19" s="48">
        <v>100</v>
      </c>
      <c r="BR19" s="48">
        <v>100</v>
      </c>
      <c r="BS19" s="24"/>
      <c r="BT19" s="24"/>
      <c r="BU19" s="48"/>
      <c r="BV19" s="48"/>
      <c r="BW19" s="20"/>
      <c r="BX19" s="15">
        <f t="shared" si="6"/>
        <v>35316.800000000003</v>
      </c>
      <c r="BY19" s="15">
        <f t="shared" si="7"/>
        <v>36033.219000000005</v>
      </c>
      <c r="BZ19" s="20"/>
      <c r="CA19" s="20"/>
      <c r="CB19" s="24"/>
      <c r="CC19" s="20"/>
      <c r="CD19" s="20"/>
      <c r="CE19" s="20"/>
      <c r="CF19" s="20">
        <v>607.79999999999995</v>
      </c>
      <c r="CG19" s="20">
        <v>607.79999999999995</v>
      </c>
      <c r="CH19" s="20"/>
      <c r="CI19" s="20"/>
      <c r="CJ19" s="24"/>
      <c r="CK19" s="24"/>
      <c r="CL19" s="20"/>
      <c r="CM19" s="26">
        <f t="shared" si="8"/>
        <v>607.79999999999995</v>
      </c>
      <c r="CN19" s="26">
        <f t="shared" si="9"/>
        <v>607.79999999999995</v>
      </c>
    </row>
    <row r="20" spans="1:92" s="52" customFormat="1" ht="14.25">
      <c r="A20" s="13">
        <v>10</v>
      </c>
      <c r="B20" s="13">
        <v>26</v>
      </c>
      <c r="C20" s="14" t="s">
        <v>44</v>
      </c>
      <c r="D20" s="20">
        <v>240.1</v>
      </c>
      <c r="E20" s="20"/>
      <c r="F20" s="15">
        <f t="shared" si="0"/>
        <v>7027.1</v>
      </c>
      <c r="G20" s="15">
        <f t="shared" si="0"/>
        <v>7026.6170000000002</v>
      </c>
      <c r="H20" s="15">
        <f t="shared" si="10"/>
        <v>99.993126609839038</v>
      </c>
      <c r="I20" s="15">
        <f t="shared" si="11"/>
        <v>-7027.1</v>
      </c>
      <c r="J20" s="15">
        <f t="shared" si="1"/>
        <v>123883.88400000001</v>
      </c>
      <c r="K20" s="16">
        <v>0</v>
      </c>
      <c r="L20" s="16">
        <v>130910.501</v>
      </c>
      <c r="M20" s="17">
        <f t="shared" si="2"/>
        <v>3458.5</v>
      </c>
      <c r="N20" s="17">
        <f t="shared" si="3"/>
        <v>3466.317</v>
      </c>
      <c r="O20" s="17">
        <f t="shared" si="12"/>
        <v>100.22602284227267</v>
      </c>
      <c r="P20" s="18">
        <f t="shared" si="4"/>
        <v>1531.4</v>
      </c>
      <c r="Q20" s="18">
        <f t="shared" si="4"/>
        <v>1538.471</v>
      </c>
      <c r="R20" s="19">
        <f t="shared" si="13"/>
        <v>100.46173436071568</v>
      </c>
      <c r="S20" s="48">
        <v>453.4</v>
      </c>
      <c r="T20" s="48">
        <v>453.48</v>
      </c>
      <c r="U20" s="21">
        <f t="shared" si="14"/>
        <v>100.01764446404941</v>
      </c>
      <c r="V20" s="48">
        <v>1424</v>
      </c>
      <c r="W20" s="48">
        <v>1424.7460000000001</v>
      </c>
      <c r="X20" s="21">
        <f t="shared" si="15"/>
        <v>100.05238764044944</v>
      </c>
      <c r="Y20" s="48">
        <v>1078</v>
      </c>
      <c r="Z20" s="48">
        <v>1084.991</v>
      </c>
      <c r="AA20" s="21">
        <f t="shared" si="16"/>
        <v>100.64851576994435</v>
      </c>
      <c r="AB20" s="48">
        <v>20</v>
      </c>
      <c r="AC20" s="48">
        <v>20</v>
      </c>
      <c r="AD20" s="21">
        <f t="shared" si="17"/>
        <v>100</v>
      </c>
      <c r="AE20" s="48"/>
      <c r="AF20" s="48"/>
      <c r="AG20" s="21"/>
      <c r="AH20" s="20"/>
      <c r="AI20" s="20"/>
      <c r="AJ20" s="20"/>
      <c r="AK20" s="20"/>
      <c r="AL20" s="48">
        <v>3568.6</v>
      </c>
      <c r="AM20" s="48">
        <v>3560.3</v>
      </c>
      <c r="AN20" s="48">
        <v>0</v>
      </c>
      <c r="AO20" s="48">
        <v>0</v>
      </c>
      <c r="AP20" s="20"/>
      <c r="AQ20" s="12"/>
      <c r="AR20" s="12"/>
      <c r="AS20" s="12"/>
      <c r="AT20" s="17">
        <f t="shared" si="5"/>
        <v>480</v>
      </c>
      <c r="AU20" s="17">
        <f t="shared" si="5"/>
        <v>480</v>
      </c>
      <c r="AV20" s="22">
        <f t="shared" si="18"/>
        <v>100</v>
      </c>
      <c r="AW20" s="23">
        <v>480</v>
      </c>
      <c r="AX20" s="48">
        <v>480</v>
      </c>
      <c r="AY20" s="48"/>
      <c r="AZ20" s="24"/>
      <c r="BA20" s="24"/>
      <c r="BB20" s="49"/>
      <c r="BC20" s="48"/>
      <c r="BD20" s="48"/>
      <c r="BE20" s="20"/>
      <c r="BF20" s="20"/>
      <c r="BG20" s="20"/>
      <c r="BH20" s="48"/>
      <c r="BI20" s="23"/>
      <c r="BJ20" s="24"/>
      <c r="BK20" s="48">
        <v>3.1</v>
      </c>
      <c r="BL20" s="48">
        <v>3.1</v>
      </c>
      <c r="BM20" s="48"/>
      <c r="BN20" s="48"/>
      <c r="BO20" s="48"/>
      <c r="BP20" s="48"/>
      <c r="BQ20" s="48"/>
      <c r="BR20" s="48"/>
      <c r="BS20" s="24"/>
      <c r="BT20" s="24"/>
      <c r="BU20" s="48"/>
      <c r="BV20" s="48"/>
      <c r="BW20" s="20"/>
      <c r="BX20" s="15">
        <f t="shared" si="6"/>
        <v>7027.1</v>
      </c>
      <c r="BY20" s="15">
        <f t="shared" si="7"/>
        <v>7026.6170000000002</v>
      </c>
      <c r="BZ20" s="20"/>
      <c r="CA20" s="20"/>
      <c r="CB20" s="24"/>
      <c r="CC20" s="20"/>
      <c r="CD20" s="20"/>
      <c r="CE20" s="20"/>
      <c r="CF20" s="20"/>
      <c r="CG20" s="20"/>
      <c r="CH20" s="20"/>
      <c r="CI20" s="20"/>
      <c r="CJ20" s="24"/>
      <c r="CK20" s="24"/>
      <c r="CL20" s="20"/>
      <c r="CM20" s="26">
        <f t="shared" si="8"/>
        <v>0</v>
      </c>
      <c r="CN20" s="26">
        <f t="shared" si="9"/>
        <v>0</v>
      </c>
    </row>
    <row r="21" spans="1:92" s="52" customFormat="1" ht="14.25">
      <c r="A21" s="13">
        <v>11</v>
      </c>
      <c r="B21" s="13">
        <v>28</v>
      </c>
      <c r="C21" s="14" t="s">
        <v>45</v>
      </c>
      <c r="D21" s="20">
        <v>801</v>
      </c>
      <c r="E21" s="20"/>
      <c r="F21" s="15">
        <f t="shared" si="0"/>
        <v>10529.8001</v>
      </c>
      <c r="G21" s="15">
        <f t="shared" si="0"/>
        <v>10467.753000000001</v>
      </c>
      <c r="H21" s="15">
        <f t="shared" si="10"/>
        <v>99.410747598142919</v>
      </c>
      <c r="I21" s="15">
        <f t="shared" si="11"/>
        <v>-10529.8001</v>
      </c>
      <c r="J21" s="15">
        <f t="shared" si="1"/>
        <v>120442.74800000001</v>
      </c>
      <c r="K21" s="16">
        <v>0</v>
      </c>
      <c r="L21" s="16">
        <v>130910.501</v>
      </c>
      <c r="M21" s="17">
        <f t="shared" si="2"/>
        <v>3820</v>
      </c>
      <c r="N21" s="17">
        <f t="shared" si="3"/>
        <v>3758.0530000000003</v>
      </c>
      <c r="O21" s="17">
        <f t="shared" si="12"/>
        <v>98.378350785340317</v>
      </c>
      <c r="P21" s="18">
        <f t="shared" si="4"/>
        <v>480</v>
      </c>
      <c r="Q21" s="18">
        <f t="shared" si="4"/>
        <v>513.32000000000005</v>
      </c>
      <c r="R21" s="19">
        <f t="shared" si="13"/>
        <v>106.94166666666666</v>
      </c>
      <c r="S21" s="48">
        <v>0</v>
      </c>
      <c r="T21" s="48">
        <v>0.17599999999999999</v>
      </c>
      <c r="U21" s="21"/>
      <c r="V21" s="48">
        <v>2665</v>
      </c>
      <c r="W21" s="48">
        <v>2479.663</v>
      </c>
      <c r="X21" s="21">
        <f t="shared" si="15"/>
        <v>93.045515947467166</v>
      </c>
      <c r="Y21" s="48">
        <v>480</v>
      </c>
      <c r="Z21" s="48">
        <v>513.14400000000001</v>
      </c>
      <c r="AA21" s="21">
        <f t="shared" si="16"/>
        <v>106.905</v>
      </c>
      <c r="AB21" s="48">
        <v>125</v>
      </c>
      <c r="AC21" s="48">
        <v>125</v>
      </c>
      <c r="AD21" s="21">
        <f t="shared" si="17"/>
        <v>100</v>
      </c>
      <c r="AE21" s="48"/>
      <c r="AF21" s="48"/>
      <c r="AG21" s="21"/>
      <c r="AH21" s="20"/>
      <c r="AI21" s="20"/>
      <c r="AJ21" s="20"/>
      <c r="AK21" s="20"/>
      <c r="AL21" s="48">
        <v>6681.6</v>
      </c>
      <c r="AM21" s="48">
        <v>6681.6</v>
      </c>
      <c r="AN21" s="48">
        <v>28.200099999999999</v>
      </c>
      <c r="AO21" s="48">
        <v>28.1</v>
      </c>
      <c r="AP21" s="20"/>
      <c r="AQ21" s="12"/>
      <c r="AR21" s="12"/>
      <c r="AS21" s="12"/>
      <c r="AT21" s="17">
        <f t="shared" si="5"/>
        <v>550</v>
      </c>
      <c r="AU21" s="17">
        <f t="shared" si="5"/>
        <v>640.07000000000005</v>
      </c>
      <c r="AV21" s="22">
        <f t="shared" si="18"/>
        <v>116.37636363636365</v>
      </c>
      <c r="AW21" s="23">
        <v>550</v>
      </c>
      <c r="AX21" s="48">
        <v>640.07000000000005</v>
      </c>
      <c r="AY21" s="48"/>
      <c r="AZ21" s="24"/>
      <c r="BA21" s="24"/>
      <c r="BB21" s="49"/>
      <c r="BC21" s="48"/>
      <c r="BD21" s="48"/>
      <c r="BE21" s="20"/>
      <c r="BF21" s="20"/>
      <c r="BG21" s="20"/>
      <c r="BH21" s="48"/>
      <c r="BI21" s="23"/>
      <c r="BJ21" s="20"/>
      <c r="BK21" s="48"/>
      <c r="BL21" s="48"/>
      <c r="BM21" s="48"/>
      <c r="BN21" s="48"/>
      <c r="BO21" s="48"/>
      <c r="BP21" s="48"/>
      <c r="BQ21" s="48"/>
      <c r="BR21" s="48"/>
      <c r="BS21" s="24"/>
      <c r="BT21" s="24"/>
      <c r="BU21" s="48"/>
      <c r="BV21" s="48"/>
      <c r="BW21" s="20"/>
      <c r="BX21" s="15">
        <f t="shared" si="6"/>
        <v>10529.8001</v>
      </c>
      <c r="BY21" s="15">
        <f t="shared" si="7"/>
        <v>10467.753000000001</v>
      </c>
      <c r="BZ21" s="20"/>
      <c r="CA21" s="20"/>
      <c r="CB21" s="24"/>
      <c r="CC21" s="20"/>
      <c r="CD21" s="20"/>
      <c r="CE21" s="20"/>
      <c r="CF21" s="20"/>
      <c r="CG21" s="20"/>
      <c r="CH21" s="20"/>
      <c r="CI21" s="20"/>
      <c r="CJ21" s="24"/>
      <c r="CK21" s="24"/>
      <c r="CL21" s="20"/>
      <c r="CM21" s="26">
        <f t="shared" si="8"/>
        <v>0</v>
      </c>
      <c r="CN21" s="26">
        <f t="shared" si="9"/>
        <v>0</v>
      </c>
    </row>
    <row r="22" spans="1:92" s="52" customFormat="1" ht="14.25">
      <c r="A22" s="13">
        <v>12</v>
      </c>
      <c r="B22" s="13">
        <v>33</v>
      </c>
      <c r="C22" s="14" t="s">
        <v>46</v>
      </c>
      <c r="D22" s="20">
        <v>65.5</v>
      </c>
      <c r="E22" s="20"/>
      <c r="F22" s="15">
        <f t="shared" si="0"/>
        <v>7171.5</v>
      </c>
      <c r="G22" s="15">
        <f t="shared" si="0"/>
        <v>7165.9669999999996</v>
      </c>
      <c r="H22" s="15">
        <f t="shared" si="10"/>
        <v>99.922847381998182</v>
      </c>
      <c r="I22" s="15">
        <f t="shared" si="11"/>
        <v>-7171.5</v>
      </c>
      <c r="J22" s="15">
        <f t="shared" si="1"/>
        <v>123744.534</v>
      </c>
      <c r="K22" s="16">
        <v>0</v>
      </c>
      <c r="L22" s="16">
        <v>130910.501</v>
      </c>
      <c r="M22" s="17">
        <f t="shared" si="2"/>
        <v>1016.1</v>
      </c>
      <c r="N22" s="17">
        <f t="shared" si="3"/>
        <v>1010.567</v>
      </c>
      <c r="O22" s="17">
        <f t="shared" si="12"/>
        <v>99.455466981596302</v>
      </c>
      <c r="P22" s="18">
        <f t="shared" si="4"/>
        <v>390.1</v>
      </c>
      <c r="Q22" s="18">
        <f t="shared" si="4"/>
        <v>422.50700000000001</v>
      </c>
      <c r="R22" s="19">
        <f t="shared" si="13"/>
        <v>108.30735708792616</v>
      </c>
      <c r="S22" s="48">
        <v>0</v>
      </c>
      <c r="T22" s="48">
        <v>0</v>
      </c>
      <c r="U22" s="21"/>
      <c r="V22" s="48">
        <v>596</v>
      </c>
      <c r="W22" s="48">
        <v>558.05999999999995</v>
      </c>
      <c r="X22" s="21">
        <f t="shared" si="15"/>
        <v>93.634228187919447</v>
      </c>
      <c r="Y22" s="48">
        <v>390.1</v>
      </c>
      <c r="Z22" s="48">
        <v>422.50700000000001</v>
      </c>
      <c r="AA22" s="21">
        <f t="shared" si="16"/>
        <v>108.30735708792616</v>
      </c>
      <c r="AB22" s="48">
        <v>0</v>
      </c>
      <c r="AC22" s="48">
        <v>0</v>
      </c>
      <c r="AD22" s="21"/>
      <c r="AE22" s="48"/>
      <c r="AF22" s="48"/>
      <c r="AG22" s="21"/>
      <c r="AH22" s="20"/>
      <c r="AI22" s="20"/>
      <c r="AJ22" s="20"/>
      <c r="AK22" s="20"/>
      <c r="AL22" s="48">
        <v>6155.4</v>
      </c>
      <c r="AM22" s="48">
        <v>6155.4</v>
      </c>
      <c r="AN22" s="48">
        <v>0</v>
      </c>
      <c r="AO22" s="48">
        <v>0</v>
      </c>
      <c r="AP22" s="20"/>
      <c r="AQ22" s="12"/>
      <c r="AR22" s="12"/>
      <c r="AS22" s="12"/>
      <c r="AT22" s="17">
        <f t="shared" si="5"/>
        <v>30</v>
      </c>
      <c r="AU22" s="17">
        <f t="shared" si="5"/>
        <v>30</v>
      </c>
      <c r="AV22" s="22">
        <f t="shared" si="18"/>
        <v>100</v>
      </c>
      <c r="AW22" s="29">
        <v>30</v>
      </c>
      <c r="AX22" s="48">
        <v>30</v>
      </c>
      <c r="AY22" s="48"/>
      <c r="AZ22" s="24"/>
      <c r="BA22" s="24"/>
      <c r="BB22" s="49"/>
      <c r="BC22" s="48"/>
      <c r="BD22" s="48"/>
      <c r="BE22" s="20"/>
      <c r="BF22" s="20"/>
      <c r="BG22" s="20"/>
      <c r="BH22" s="48"/>
      <c r="BI22" s="29"/>
      <c r="BJ22" s="20"/>
      <c r="BK22" s="48"/>
      <c r="BL22" s="48"/>
      <c r="BM22" s="48"/>
      <c r="BN22" s="48"/>
      <c r="BO22" s="48"/>
      <c r="BP22" s="48"/>
      <c r="BQ22" s="48"/>
      <c r="BR22" s="48"/>
      <c r="BS22" s="24"/>
      <c r="BT22" s="24"/>
      <c r="BU22" s="48"/>
      <c r="BV22" s="48"/>
      <c r="BW22" s="20"/>
      <c r="BX22" s="15">
        <f t="shared" si="6"/>
        <v>7171.5</v>
      </c>
      <c r="BY22" s="15">
        <f t="shared" si="7"/>
        <v>7165.9669999999996</v>
      </c>
      <c r="BZ22" s="20"/>
      <c r="CA22" s="20"/>
      <c r="CB22" s="24"/>
      <c r="CC22" s="20"/>
      <c r="CD22" s="20"/>
      <c r="CE22" s="20"/>
      <c r="CF22" s="20"/>
      <c r="CG22" s="20"/>
      <c r="CH22" s="20"/>
      <c r="CI22" s="20"/>
      <c r="CJ22" s="24"/>
      <c r="CK22" s="24"/>
      <c r="CL22" s="20"/>
      <c r="CM22" s="26">
        <f t="shared" si="8"/>
        <v>0</v>
      </c>
      <c r="CN22" s="26">
        <f t="shared" si="9"/>
        <v>0</v>
      </c>
    </row>
    <row r="23" spans="1:92" s="30" customFormat="1">
      <c r="A23" s="13">
        <v>13</v>
      </c>
      <c r="B23" s="13">
        <v>34</v>
      </c>
      <c r="C23" s="14" t="s">
        <v>47</v>
      </c>
      <c r="D23" s="20">
        <v>166</v>
      </c>
      <c r="E23" s="20"/>
      <c r="F23" s="15">
        <f t="shared" si="0"/>
        <v>12870.199999999999</v>
      </c>
      <c r="G23" s="15">
        <f t="shared" si="0"/>
        <v>12947.923000000001</v>
      </c>
      <c r="H23" s="15">
        <f t="shared" si="10"/>
        <v>100.60389892930959</v>
      </c>
      <c r="I23" s="15">
        <f t="shared" si="11"/>
        <v>-12870.199999999999</v>
      </c>
      <c r="J23" s="15">
        <f t="shared" si="1"/>
        <v>117962.57800000001</v>
      </c>
      <c r="K23" s="16">
        <v>0</v>
      </c>
      <c r="L23" s="16">
        <v>130910.501</v>
      </c>
      <c r="M23" s="17">
        <f t="shared" si="2"/>
        <v>2443.3000000000002</v>
      </c>
      <c r="N23" s="17">
        <f t="shared" si="3"/>
        <v>2521.223</v>
      </c>
      <c r="O23" s="17">
        <f t="shared" si="12"/>
        <v>103.18925224082183</v>
      </c>
      <c r="P23" s="18">
        <f t="shared" si="4"/>
        <v>343.3</v>
      </c>
      <c r="Q23" s="18">
        <f t="shared" si="4"/>
        <v>574.20000000000005</v>
      </c>
      <c r="R23" s="19">
        <f t="shared" si="13"/>
        <v>167.25895718030876</v>
      </c>
      <c r="S23" s="48">
        <v>15.3</v>
      </c>
      <c r="T23" s="48">
        <v>10.87</v>
      </c>
      <c r="U23" s="21">
        <f t="shared" si="14"/>
        <v>71.045751633986924</v>
      </c>
      <c r="V23" s="48">
        <v>1401</v>
      </c>
      <c r="W23" s="48">
        <v>1402.423</v>
      </c>
      <c r="X23" s="21">
        <f t="shared" si="15"/>
        <v>100.10157030692362</v>
      </c>
      <c r="Y23" s="48">
        <v>328</v>
      </c>
      <c r="Z23" s="48">
        <v>563.33000000000004</v>
      </c>
      <c r="AA23" s="21">
        <f t="shared" si="16"/>
        <v>171.74695121951223</v>
      </c>
      <c r="AB23" s="48">
        <v>116</v>
      </c>
      <c r="AC23" s="48">
        <v>124</v>
      </c>
      <c r="AD23" s="21">
        <f t="shared" si="17"/>
        <v>106.89655172413794</v>
      </c>
      <c r="AE23" s="48"/>
      <c r="AF23" s="48"/>
      <c r="AG23" s="21"/>
      <c r="AH23" s="20"/>
      <c r="AI23" s="20"/>
      <c r="AJ23" s="20"/>
      <c r="AK23" s="20"/>
      <c r="AL23" s="48">
        <v>10370.5</v>
      </c>
      <c r="AM23" s="48">
        <v>10370.5</v>
      </c>
      <c r="AN23" s="48">
        <v>56.4</v>
      </c>
      <c r="AO23" s="48">
        <v>56.2</v>
      </c>
      <c r="AP23" s="20"/>
      <c r="AQ23" s="12"/>
      <c r="AR23" s="12"/>
      <c r="AS23" s="12"/>
      <c r="AT23" s="17">
        <f t="shared" si="5"/>
        <v>563</v>
      </c>
      <c r="AU23" s="17">
        <f t="shared" si="5"/>
        <v>420.6</v>
      </c>
      <c r="AV23" s="22">
        <f t="shared" si="18"/>
        <v>74.706927175843703</v>
      </c>
      <c r="AW23" s="29">
        <v>563</v>
      </c>
      <c r="AX23" s="48">
        <v>420.6</v>
      </c>
      <c r="AY23" s="48"/>
      <c r="AZ23" s="24"/>
      <c r="BA23" s="24"/>
      <c r="BB23" s="49"/>
      <c r="BC23" s="48"/>
      <c r="BD23" s="48"/>
      <c r="BE23" s="20"/>
      <c r="BF23" s="20"/>
      <c r="BG23" s="20"/>
      <c r="BH23" s="48"/>
      <c r="BI23" s="29"/>
      <c r="BJ23" s="24"/>
      <c r="BK23" s="48">
        <v>20</v>
      </c>
      <c r="BL23" s="48">
        <v>0</v>
      </c>
      <c r="BM23" s="48"/>
      <c r="BN23" s="48"/>
      <c r="BO23" s="48"/>
      <c r="BP23" s="48"/>
      <c r="BQ23" s="48"/>
      <c r="BR23" s="48"/>
      <c r="BS23" s="24"/>
      <c r="BT23" s="24"/>
      <c r="BU23" s="48"/>
      <c r="BV23" s="48"/>
      <c r="BW23" s="20"/>
      <c r="BX23" s="15">
        <f t="shared" si="6"/>
        <v>12870.199999999999</v>
      </c>
      <c r="BY23" s="15">
        <f t="shared" si="7"/>
        <v>12947.923000000001</v>
      </c>
      <c r="BZ23" s="20"/>
      <c r="CA23" s="20"/>
      <c r="CB23" s="24"/>
      <c r="CC23" s="20"/>
      <c r="CD23" s="20"/>
      <c r="CE23" s="20"/>
      <c r="CF23" s="20"/>
      <c r="CG23" s="20"/>
      <c r="CH23" s="20"/>
      <c r="CI23" s="20"/>
      <c r="CJ23" s="24"/>
      <c r="CK23" s="24"/>
      <c r="CL23" s="20"/>
      <c r="CM23" s="26">
        <f t="shared" si="8"/>
        <v>0</v>
      </c>
      <c r="CN23" s="26">
        <f t="shared" si="9"/>
        <v>0</v>
      </c>
    </row>
    <row r="24" spans="1:92" s="30" customFormat="1">
      <c r="A24" s="13">
        <v>14</v>
      </c>
      <c r="B24" s="13">
        <v>35</v>
      </c>
      <c r="C24" s="14" t="s">
        <v>48</v>
      </c>
      <c r="D24" s="20">
        <v>964.8</v>
      </c>
      <c r="E24" s="20"/>
      <c r="F24" s="15">
        <f t="shared" si="0"/>
        <v>33045.699999999997</v>
      </c>
      <c r="G24" s="15">
        <f t="shared" si="0"/>
        <v>31525.179</v>
      </c>
      <c r="H24" s="15">
        <f t="shared" si="10"/>
        <v>95.398732664159041</v>
      </c>
      <c r="I24" s="15">
        <f t="shared" si="11"/>
        <v>-33045.699999999997</v>
      </c>
      <c r="J24" s="15">
        <f t="shared" si="1"/>
        <v>99385.322</v>
      </c>
      <c r="K24" s="16">
        <v>0</v>
      </c>
      <c r="L24" s="16">
        <v>130910.501</v>
      </c>
      <c r="M24" s="17">
        <f t="shared" si="2"/>
        <v>6182.9</v>
      </c>
      <c r="N24" s="17">
        <f t="shared" si="3"/>
        <v>4612.3789999999999</v>
      </c>
      <c r="O24" s="17">
        <f t="shared" si="12"/>
        <v>74.598958417571055</v>
      </c>
      <c r="P24" s="18">
        <f t="shared" si="4"/>
        <v>1767.5</v>
      </c>
      <c r="Q24" s="18">
        <f t="shared" si="4"/>
        <v>2219.377</v>
      </c>
      <c r="R24" s="19">
        <f t="shared" si="13"/>
        <v>125.56588401697313</v>
      </c>
      <c r="S24" s="48">
        <v>0</v>
      </c>
      <c r="T24" s="48">
        <v>0.252</v>
      </c>
      <c r="U24" s="21"/>
      <c r="V24" s="48">
        <v>2681.7</v>
      </c>
      <c r="W24" s="48">
        <v>786.17200000000003</v>
      </c>
      <c r="X24" s="21">
        <f t="shared" si="15"/>
        <v>29.316180035052394</v>
      </c>
      <c r="Y24" s="48">
        <v>1767.5</v>
      </c>
      <c r="Z24" s="48">
        <v>2219.125</v>
      </c>
      <c r="AA24" s="21">
        <f t="shared" si="16"/>
        <v>125.55162659123056</v>
      </c>
      <c r="AB24" s="48">
        <v>48</v>
      </c>
      <c r="AC24" s="48">
        <v>39.450000000000003</v>
      </c>
      <c r="AD24" s="21">
        <f t="shared" si="17"/>
        <v>82.187500000000014</v>
      </c>
      <c r="AE24" s="48"/>
      <c r="AF24" s="48"/>
      <c r="AG24" s="21"/>
      <c r="AH24" s="20"/>
      <c r="AI24" s="20"/>
      <c r="AJ24" s="20"/>
      <c r="AK24" s="20"/>
      <c r="AL24" s="48">
        <v>26801.599999999999</v>
      </c>
      <c r="AM24" s="48">
        <v>26801.599999999999</v>
      </c>
      <c r="AN24" s="48">
        <v>61.2</v>
      </c>
      <c r="AO24" s="48">
        <v>61.2</v>
      </c>
      <c r="AP24" s="20"/>
      <c r="AQ24" s="12"/>
      <c r="AR24" s="12"/>
      <c r="AS24" s="12"/>
      <c r="AT24" s="17">
        <f t="shared" si="5"/>
        <v>1525.7</v>
      </c>
      <c r="AU24" s="17">
        <f t="shared" si="5"/>
        <v>1567.3799999999999</v>
      </c>
      <c r="AV24" s="22">
        <f t="shared" si="18"/>
        <v>102.73186078521333</v>
      </c>
      <c r="AW24" s="29">
        <v>1403.5</v>
      </c>
      <c r="AX24" s="48">
        <v>1417.55</v>
      </c>
      <c r="AY24" s="48"/>
      <c r="AZ24" s="24"/>
      <c r="BA24" s="24"/>
      <c r="BB24" s="49"/>
      <c r="BC24" s="48">
        <v>122.2</v>
      </c>
      <c r="BD24" s="48">
        <v>149.83000000000001</v>
      </c>
      <c r="BE24" s="20"/>
      <c r="BF24" s="20"/>
      <c r="BG24" s="20"/>
      <c r="BH24" s="48"/>
      <c r="BI24" s="29"/>
      <c r="BJ24" s="24"/>
      <c r="BK24" s="48">
        <v>120</v>
      </c>
      <c r="BL24" s="48">
        <v>0</v>
      </c>
      <c r="BM24" s="48"/>
      <c r="BN24" s="48"/>
      <c r="BO24" s="48"/>
      <c r="BP24" s="48"/>
      <c r="BQ24" s="48">
        <v>40</v>
      </c>
      <c r="BR24" s="48">
        <v>0</v>
      </c>
      <c r="BS24" s="24"/>
      <c r="BT24" s="24"/>
      <c r="BU24" s="48"/>
      <c r="BV24" s="48"/>
      <c r="BW24" s="20"/>
      <c r="BX24" s="15">
        <f t="shared" si="6"/>
        <v>33045.699999999997</v>
      </c>
      <c r="BY24" s="15">
        <f t="shared" si="7"/>
        <v>31475.179</v>
      </c>
      <c r="BZ24" s="20"/>
      <c r="CA24" s="20"/>
      <c r="CB24" s="24"/>
      <c r="CC24" s="20"/>
      <c r="CD24" s="20"/>
      <c r="CE24" s="20"/>
      <c r="CF24" s="20"/>
      <c r="CG24" s="20"/>
      <c r="CH24" s="20"/>
      <c r="CI24" s="20">
        <v>50</v>
      </c>
      <c r="CJ24" s="24"/>
      <c r="CK24" s="24"/>
      <c r="CL24" s="20"/>
      <c r="CM24" s="26">
        <f t="shared" si="8"/>
        <v>0</v>
      </c>
      <c r="CN24" s="26">
        <f t="shared" si="9"/>
        <v>50</v>
      </c>
    </row>
    <row r="25" spans="1:92" s="30" customFormat="1">
      <c r="A25" s="13">
        <v>15</v>
      </c>
      <c r="B25" s="13">
        <v>37</v>
      </c>
      <c r="C25" s="14" t="s">
        <v>110</v>
      </c>
      <c r="D25" s="20">
        <v>5202.8</v>
      </c>
      <c r="E25" s="20"/>
      <c r="F25" s="15">
        <f t="shared" si="0"/>
        <v>10361.5</v>
      </c>
      <c r="G25" s="15">
        <f t="shared" si="0"/>
        <v>12813.303</v>
      </c>
      <c r="H25" s="15">
        <f t="shared" si="10"/>
        <v>123.6626260676543</v>
      </c>
      <c r="I25" s="15">
        <f t="shared" si="11"/>
        <v>-10361.5</v>
      </c>
      <c r="J25" s="15">
        <f t="shared" si="1"/>
        <v>118097.198</v>
      </c>
      <c r="K25" s="16">
        <v>0</v>
      </c>
      <c r="L25" s="16">
        <v>130910.501</v>
      </c>
      <c r="M25" s="17">
        <f t="shared" si="2"/>
        <v>2540.5</v>
      </c>
      <c r="N25" s="17">
        <f t="shared" si="3"/>
        <v>4992.3029999999999</v>
      </c>
      <c r="O25" s="17">
        <f t="shared" si="12"/>
        <v>196.5086793938201</v>
      </c>
      <c r="P25" s="18">
        <f t="shared" si="4"/>
        <v>491.40000000000003</v>
      </c>
      <c r="Q25" s="18">
        <f t="shared" si="4"/>
        <v>541.95100000000002</v>
      </c>
      <c r="R25" s="19">
        <f t="shared" si="13"/>
        <v>110.28713878713879</v>
      </c>
      <c r="S25" s="48">
        <v>1.6</v>
      </c>
      <c r="T25" s="48">
        <v>0.25800000000000001</v>
      </c>
      <c r="U25" s="21">
        <f t="shared" si="14"/>
        <v>16.125</v>
      </c>
      <c r="V25" s="48">
        <v>1764.1</v>
      </c>
      <c r="W25" s="48">
        <v>1764.8520000000001</v>
      </c>
      <c r="X25" s="21">
        <f t="shared" si="15"/>
        <v>100.04262796893602</v>
      </c>
      <c r="Y25" s="48">
        <v>489.8</v>
      </c>
      <c r="Z25" s="48">
        <v>541.69299999999998</v>
      </c>
      <c r="AA25" s="21">
        <f t="shared" si="16"/>
        <v>110.59473254389546</v>
      </c>
      <c r="AB25" s="48">
        <v>33</v>
      </c>
      <c r="AC25" s="48">
        <v>33</v>
      </c>
      <c r="AD25" s="21">
        <f t="shared" si="17"/>
        <v>100</v>
      </c>
      <c r="AE25" s="48"/>
      <c r="AF25" s="48"/>
      <c r="AG25" s="21"/>
      <c r="AH25" s="20"/>
      <c r="AI25" s="20"/>
      <c r="AJ25" s="20"/>
      <c r="AK25" s="20"/>
      <c r="AL25" s="48">
        <v>7821</v>
      </c>
      <c r="AM25" s="48">
        <v>7821</v>
      </c>
      <c r="AN25" s="48">
        <v>0</v>
      </c>
      <c r="AO25" s="48">
        <v>0</v>
      </c>
      <c r="AP25" s="20"/>
      <c r="AQ25" s="12"/>
      <c r="AR25" s="12"/>
      <c r="AS25" s="12"/>
      <c r="AT25" s="17">
        <f t="shared" si="5"/>
        <v>252</v>
      </c>
      <c r="AU25" s="17">
        <f t="shared" si="5"/>
        <v>2652.5</v>
      </c>
      <c r="AV25" s="22">
        <f t="shared" si="18"/>
        <v>1052.5793650793651</v>
      </c>
      <c r="AW25" s="29">
        <v>252</v>
      </c>
      <c r="AX25" s="48">
        <v>2652.5</v>
      </c>
      <c r="AY25" s="48"/>
      <c r="AZ25" s="24"/>
      <c r="BA25" s="24"/>
      <c r="BB25" s="49"/>
      <c r="BC25" s="48"/>
      <c r="BD25" s="48"/>
      <c r="BE25" s="20"/>
      <c r="BF25" s="20"/>
      <c r="BG25" s="20"/>
      <c r="BH25" s="48"/>
      <c r="BI25" s="29"/>
      <c r="BJ25" s="20"/>
      <c r="BK25" s="48"/>
      <c r="BL25" s="48"/>
      <c r="BM25" s="48"/>
      <c r="BN25" s="48"/>
      <c r="BO25" s="48"/>
      <c r="BP25" s="48"/>
      <c r="BQ25" s="48"/>
      <c r="BR25" s="48"/>
      <c r="BS25" s="24"/>
      <c r="BT25" s="24"/>
      <c r="BU25" s="48"/>
      <c r="BV25" s="48"/>
      <c r="BW25" s="20"/>
      <c r="BX25" s="15">
        <f t="shared" si="6"/>
        <v>10361.5</v>
      </c>
      <c r="BY25" s="15">
        <f t="shared" si="7"/>
        <v>12813.303</v>
      </c>
      <c r="BZ25" s="20"/>
      <c r="CA25" s="20"/>
      <c r="CB25" s="24"/>
      <c r="CC25" s="20"/>
      <c r="CD25" s="20"/>
      <c r="CE25" s="20"/>
      <c r="CF25" s="20"/>
      <c r="CG25" s="20"/>
      <c r="CH25" s="20"/>
      <c r="CI25" s="20"/>
      <c r="CJ25" s="24">
        <v>270</v>
      </c>
      <c r="CK25" s="24">
        <v>270</v>
      </c>
      <c r="CL25" s="20"/>
      <c r="CM25" s="26">
        <f t="shared" si="8"/>
        <v>270</v>
      </c>
      <c r="CN25" s="26">
        <f t="shared" si="9"/>
        <v>270</v>
      </c>
    </row>
    <row r="26" spans="1:92" s="30" customFormat="1">
      <c r="A26" s="13">
        <v>16</v>
      </c>
      <c r="B26" s="13">
        <v>39</v>
      </c>
      <c r="C26" s="14" t="s">
        <v>49</v>
      </c>
      <c r="D26" s="20">
        <v>5765.2</v>
      </c>
      <c r="E26" s="20"/>
      <c r="F26" s="15">
        <f t="shared" si="0"/>
        <v>8944.5</v>
      </c>
      <c r="G26" s="15">
        <f t="shared" si="0"/>
        <v>9046.625</v>
      </c>
      <c r="H26" s="15">
        <f t="shared" si="10"/>
        <v>101.14176309463916</v>
      </c>
      <c r="I26" s="15">
        <f t="shared" si="11"/>
        <v>-8944.5</v>
      </c>
      <c r="J26" s="15">
        <f t="shared" si="1"/>
        <v>121863.876</v>
      </c>
      <c r="K26" s="16">
        <v>0</v>
      </c>
      <c r="L26" s="16">
        <v>130910.501</v>
      </c>
      <c r="M26" s="17">
        <f t="shared" si="2"/>
        <v>3780</v>
      </c>
      <c r="N26" s="17">
        <f t="shared" si="3"/>
        <v>3882.125</v>
      </c>
      <c r="O26" s="17">
        <f t="shared" si="12"/>
        <v>102.70171957671958</v>
      </c>
      <c r="P26" s="18">
        <f t="shared" si="4"/>
        <v>263</v>
      </c>
      <c r="Q26" s="18">
        <f t="shared" si="4"/>
        <v>296.16500000000002</v>
      </c>
      <c r="R26" s="19">
        <f t="shared" si="13"/>
        <v>112.61026615969583</v>
      </c>
      <c r="S26" s="48">
        <v>0</v>
      </c>
      <c r="T26" s="48">
        <v>0</v>
      </c>
      <c r="U26" s="21"/>
      <c r="V26" s="48">
        <v>3517</v>
      </c>
      <c r="W26" s="48">
        <v>3516.66</v>
      </c>
      <c r="X26" s="21">
        <f t="shared" si="15"/>
        <v>99.990332669889114</v>
      </c>
      <c r="Y26" s="48">
        <v>263</v>
      </c>
      <c r="Z26" s="48">
        <v>296.16500000000002</v>
      </c>
      <c r="AA26" s="21">
        <f t="shared" si="16"/>
        <v>112.61026615969583</v>
      </c>
      <c r="AB26" s="48">
        <v>0</v>
      </c>
      <c r="AC26" s="48">
        <v>69.3</v>
      </c>
      <c r="AD26" s="21"/>
      <c r="AE26" s="48"/>
      <c r="AF26" s="48"/>
      <c r="AG26" s="21"/>
      <c r="AH26" s="20"/>
      <c r="AI26" s="20"/>
      <c r="AJ26" s="20"/>
      <c r="AK26" s="20"/>
      <c r="AL26" s="48">
        <v>5164.5</v>
      </c>
      <c r="AM26" s="48">
        <v>5164.5</v>
      </c>
      <c r="AN26" s="48">
        <v>0</v>
      </c>
      <c r="AO26" s="48">
        <v>0</v>
      </c>
      <c r="AP26" s="20"/>
      <c r="AQ26" s="12"/>
      <c r="AR26" s="12"/>
      <c r="AS26" s="12"/>
      <c r="AT26" s="17">
        <f t="shared" si="5"/>
        <v>0</v>
      </c>
      <c r="AU26" s="17">
        <f t="shared" si="5"/>
        <v>0</v>
      </c>
      <c r="AV26" s="22">
        <v>0</v>
      </c>
      <c r="AW26" s="29"/>
      <c r="AX26" s="48">
        <v>0</v>
      </c>
      <c r="AY26" s="48"/>
      <c r="AZ26" s="24"/>
      <c r="BA26" s="24"/>
      <c r="BB26" s="49"/>
      <c r="BC26" s="48"/>
      <c r="BD26" s="48"/>
      <c r="BE26" s="20"/>
      <c r="BF26" s="20"/>
      <c r="BG26" s="20"/>
      <c r="BH26" s="48"/>
      <c r="BI26" s="29"/>
      <c r="BJ26" s="20"/>
      <c r="BK26" s="48"/>
      <c r="BL26" s="48"/>
      <c r="BM26" s="48"/>
      <c r="BN26" s="48"/>
      <c r="BO26" s="48"/>
      <c r="BP26" s="48"/>
      <c r="BQ26" s="48"/>
      <c r="BR26" s="48"/>
      <c r="BS26" s="24"/>
      <c r="BT26" s="24"/>
      <c r="BU26" s="48"/>
      <c r="BV26" s="48"/>
      <c r="BW26" s="20"/>
      <c r="BX26" s="15">
        <f t="shared" si="6"/>
        <v>8944.5</v>
      </c>
      <c r="BY26" s="15">
        <f t="shared" si="7"/>
        <v>9046.625</v>
      </c>
      <c r="BZ26" s="20"/>
      <c r="CA26" s="20"/>
      <c r="CB26" s="24"/>
      <c r="CC26" s="20"/>
      <c r="CD26" s="20"/>
      <c r="CE26" s="20"/>
      <c r="CF26" s="20"/>
      <c r="CG26" s="20"/>
      <c r="CH26" s="20"/>
      <c r="CI26" s="20"/>
      <c r="CJ26" s="24"/>
      <c r="CK26" s="24"/>
      <c r="CL26" s="20"/>
      <c r="CM26" s="26">
        <f t="shared" si="8"/>
        <v>0</v>
      </c>
      <c r="CN26" s="26">
        <f t="shared" si="9"/>
        <v>0</v>
      </c>
    </row>
    <row r="27" spans="1:92" s="30" customFormat="1">
      <c r="A27" s="13">
        <v>17</v>
      </c>
      <c r="B27" s="13">
        <v>44</v>
      </c>
      <c r="C27" s="14" t="s">
        <v>50</v>
      </c>
      <c r="D27" s="20">
        <v>2592.1</v>
      </c>
      <c r="E27" s="20"/>
      <c r="F27" s="15">
        <f t="shared" si="0"/>
        <v>7163</v>
      </c>
      <c r="G27" s="15">
        <f t="shared" si="0"/>
        <v>6923.2790000000005</v>
      </c>
      <c r="H27" s="15">
        <f t="shared" si="10"/>
        <v>96.653343571129426</v>
      </c>
      <c r="I27" s="15">
        <f t="shared" si="11"/>
        <v>-7163</v>
      </c>
      <c r="J27" s="15">
        <f t="shared" si="1"/>
        <v>123987.22200000001</v>
      </c>
      <c r="K27" s="16">
        <v>0</v>
      </c>
      <c r="L27" s="16">
        <v>130910.501</v>
      </c>
      <c r="M27" s="17">
        <f t="shared" si="2"/>
        <v>1732.8999999999999</v>
      </c>
      <c r="N27" s="17">
        <f t="shared" si="3"/>
        <v>1493.1790000000001</v>
      </c>
      <c r="O27" s="17">
        <f t="shared" si="12"/>
        <v>86.166483928674481</v>
      </c>
      <c r="P27" s="18">
        <f t="shared" si="4"/>
        <v>186.8</v>
      </c>
      <c r="Q27" s="18">
        <f t="shared" si="4"/>
        <v>168.98500000000001</v>
      </c>
      <c r="R27" s="19">
        <f t="shared" si="13"/>
        <v>90.463062098501069</v>
      </c>
      <c r="S27" s="48">
        <v>0</v>
      </c>
      <c r="T27" s="48">
        <v>0</v>
      </c>
      <c r="U27" s="21"/>
      <c r="V27" s="48">
        <v>1296.0999999999999</v>
      </c>
      <c r="W27" s="48">
        <v>1047.3340000000001</v>
      </c>
      <c r="X27" s="21">
        <f t="shared" si="15"/>
        <v>80.806573566854425</v>
      </c>
      <c r="Y27" s="48">
        <v>186.8</v>
      </c>
      <c r="Z27" s="48">
        <v>168.98500000000001</v>
      </c>
      <c r="AA27" s="21">
        <f t="shared" si="16"/>
        <v>90.463062098501069</v>
      </c>
      <c r="AB27" s="48">
        <v>0</v>
      </c>
      <c r="AC27" s="48">
        <v>0</v>
      </c>
      <c r="AD27" s="21"/>
      <c r="AE27" s="48"/>
      <c r="AF27" s="48"/>
      <c r="AG27" s="21"/>
      <c r="AH27" s="20"/>
      <c r="AI27" s="20"/>
      <c r="AJ27" s="20"/>
      <c r="AK27" s="20"/>
      <c r="AL27" s="48">
        <v>5425.3</v>
      </c>
      <c r="AM27" s="48">
        <v>5425.3</v>
      </c>
      <c r="AN27" s="48">
        <v>4.8</v>
      </c>
      <c r="AO27" s="48">
        <v>4.8</v>
      </c>
      <c r="AP27" s="20"/>
      <c r="AQ27" s="12"/>
      <c r="AR27" s="12"/>
      <c r="AS27" s="12"/>
      <c r="AT27" s="17">
        <f t="shared" si="5"/>
        <v>250</v>
      </c>
      <c r="AU27" s="17">
        <f t="shared" si="5"/>
        <v>276.86</v>
      </c>
      <c r="AV27" s="22">
        <f t="shared" si="18"/>
        <v>110.744</v>
      </c>
      <c r="AW27" s="29">
        <v>250</v>
      </c>
      <c r="AX27" s="48">
        <v>276.86</v>
      </c>
      <c r="AY27" s="48"/>
      <c r="AZ27" s="24"/>
      <c r="BA27" s="24"/>
      <c r="BB27" s="49"/>
      <c r="BC27" s="48"/>
      <c r="BD27" s="48"/>
      <c r="BE27" s="20"/>
      <c r="BF27" s="20"/>
      <c r="BG27" s="20"/>
      <c r="BH27" s="48"/>
      <c r="BI27" s="29"/>
      <c r="BJ27" s="20"/>
      <c r="BK27" s="48"/>
      <c r="BL27" s="48"/>
      <c r="BM27" s="48"/>
      <c r="BN27" s="48"/>
      <c r="BO27" s="48"/>
      <c r="BP27" s="48"/>
      <c r="BQ27" s="48"/>
      <c r="BR27" s="48"/>
      <c r="BS27" s="24"/>
      <c r="BT27" s="24"/>
      <c r="BU27" s="48"/>
      <c r="BV27" s="48"/>
      <c r="BW27" s="20"/>
      <c r="BX27" s="15">
        <f t="shared" si="6"/>
        <v>7163</v>
      </c>
      <c r="BY27" s="15">
        <f t="shared" si="7"/>
        <v>6923.2790000000005</v>
      </c>
      <c r="BZ27" s="20"/>
      <c r="CA27" s="20"/>
      <c r="CB27" s="24"/>
      <c r="CC27" s="20"/>
      <c r="CD27" s="20"/>
      <c r="CE27" s="20"/>
      <c r="CF27" s="20"/>
      <c r="CG27" s="20"/>
      <c r="CH27" s="20"/>
      <c r="CI27" s="20"/>
      <c r="CJ27" s="24"/>
      <c r="CK27" s="24"/>
      <c r="CL27" s="20"/>
      <c r="CM27" s="26">
        <f t="shared" si="8"/>
        <v>0</v>
      </c>
      <c r="CN27" s="26">
        <f t="shared" si="9"/>
        <v>0</v>
      </c>
    </row>
    <row r="28" spans="1:92" s="30" customFormat="1">
      <c r="A28" s="13">
        <v>18</v>
      </c>
      <c r="B28" s="13">
        <v>57</v>
      </c>
      <c r="C28" s="14" t="s">
        <v>51</v>
      </c>
      <c r="D28" s="20">
        <v>55.2</v>
      </c>
      <c r="E28" s="20"/>
      <c r="F28" s="15">
        <f t="shared" si="0"/>
        <v>23549</v>
      </c>
      <c r="G28" s="15">
        <f t="shared" si="0"/>
        <v>23299.585999999999</v>
      </c>
      <c r="H28" s="15">
        <f t="shared" si="10"/>
        <v>98.940872223873626</v>
      </c>
      <c r="I28" s="15">
        <f t="shared" si="11"/>
        <v>-23549</v>
      </c>
      <c r="J28" s="15">
        <f t="shared" si="1"/>
        <v>107610.91500000001</v>
      </c>
      <c r="K28" s="16">
        <v>0</v>
      </c>
      <c r="L28" s="16">
        <v>130910.501</v>
      </c>
      <c r="M28" s="17">
        <f t="shared" si="2"/>
        <v>6267</v>
      </c>
      <c r="N28" s="17">
        <f t="shared" si="3"/>
        <v>6046.7860000000001</v>
      </c>
      <c r="O28" s="17">
        <f t="shared" si="12"/>
        <v>96.48613371629169</v>
      </c>
      <c r="P28" s="18">
        <f t="shared" si="4"/>
        <v>1317</v>
      </c>
      <c r="Q28" s="18">
        <f t="shared" si="4"/>
        <v>1336.1879999999999</v>
      </c>
      <c r="R28" s="19">
        <f t="shared" si="13"/>
        <v>101.45694760820045</v>
      </c>
      <c r="S28" s="48">
        <v>15</v>
      </c>
      <c r="T28" s="48">
        <v>0.64500000000000002</v>
      </c>
      <c r="U28" s="21">
        <f t="shared" si="14"/>
        <v>4.3</v>
      </c>
      <c r="V28" s="48">
        <v>3000</v>
      </c>
      <c r="W28" s="48">
        <v>2797.473</v>
      </c>
      <c r="X28" s="21">
        <f t="shared" si="15"/>
        <v>93.249099999999999</v>
      </c>
      <c r="Y28" s="48">
        <v>1302</v>
      </c>
      <c r="Z28" s="48">
        <v>1335.5429999999999</v>
      </c>
      <c r="AA28" s="21">
        <f t="shared" si="16"/>
        <v>102.57626728110598</v>
      </c>
      <c r="AB28" s="48">
        <v>206</v>
      </c>
      <c r="AC28" s="48">
        <v>179.96100000000001</v>
      </c>
      <c r="AD28" s="21">
        <f t="shared" si="17"/>
        <v>87.359708737864082</v>
      </c>
      <c r="AE28" s="48"/>
      <c r="AF28" s="48"/>
      <c r="AG28" s="21"/>
      <c r="AH28" s="20"/>
      <c r="AI28" s="20"/>
      <c r="AJ28" s="20"/>
      <c r="AK28" s="20"/>
      <c r="AL28" s="48">
        <v>17225.599999999999</v>
      </c>
      <c r="AM28" s="48">
        <v>17225.599999999999</v>
      </c>
      <c r="AN28" s="48">
        <v>56.4</v>
      </c>
      <c r="AO28" s="48">
        <v>27.2</v>
      </c>
      <c r="AP28" s="20"/>
      <c r="AQ28" s="12"/>
      <c r="AR28" s="12"/>
      <c r="AS28" s="12"/>
      <c r="AT28" s="17">
        <f t="shared" si="5"/>
        <v>1700</v>
      </c>
      <c r="AU28" s="17">
        <f t="shared" si="5"/>
        <v>1689.164</v>
      </c>
      <c r="AV28" s="22">
        <f t="shared" si="18"/>
        <v>99.362588235294112</v>
      </c>
      <c r="AW28" s="29">
        <v>1700</v>
      </c>
      <c r="AX28" s="48">
        <v>1689.164</v>
      </c>
      <c r="AY28" s="48"/>
      <c r="AZ28" s="24"/>
      <c r="BA28" s="24"/>
      <c r="BB28" s="49"/>
      <c r="BC28" s="48"/>
      <c r="BD28" s="48"/>
      <c r="BE28" s="20"/>
      <c r="BF28" s="20"/>
      <c r="BG28" s="20"/>
      <c r="BH28" s="48"/>
      <c r="BI28" s="29"/>
      <c r="BJ28" s="20"/>
      <c r="BK28" s="48">
        <v>44</v>
      </c>
      <c r="BL28" s="48">
        <v>44</v>
      </c>
      <c r="BM28" s="48"/>
      <c r="BN28" s="48"/>
      <c r="BO28" s="48"/>
      <c r="BP28" s="48"/>
      <c r="BQ28" s="48"/>
      <c r="BR28" s="48"/>
      <c r="BS28" s="24"/>
      <c r="BT28" s="24"/>
      <c r="BU28" s="48"/>
      <c r="BV28" s="48"/>
      <c r="BW28" s="20"/>
      <c r="BX28" s="15">
        <f t="shared" si="6"/>
        <v>23549</v>
      </c>
      <c r="BY28" s="15">
        <f t="shared" si="7"/>
        <v>23299.585999999999</v>
      </c>
      <c r="BZ28" s="20"/>
      <c r="CA28" s="20"/>
      <c r="CB28" s="24"/>
      <c r="CC28" s="20"/>
      <c r="CD28" s="20"/>
      <c r="CE28" s="20"/>
      <c r="CF28" s="20"/>
      <c r="CG28" s="20"/>
      <c r="CH28" s="20"/>
      <c r="CI28" s="20"/>
      <c r="CJ28" s="24"/>
      <c r="CK28" s="24"/>
      <c r="CL28" s="20"/>
      <c r="CM28" s="26">
        <f t="shared" si="8"/>
        <v>0</v>
      </c>
      <c r="CN28" s="26">
        <f t="shared" si="9"/>
        <v>0</v>
      </c>
    </row>
    <row r="29" spans="1:92" s="30" customFormat="1">
      <c r="A29" s="13">
        <v>19</v>
      </c>
      <c r="B29" s="13">
        <v>58</v>
      </c>
      <c r="C29" s="14" t="s">
        <v>52</v>
      </c>
      <c r="D29" s="20">
        <v>11560.9</v>
      </c>
      <c r="E29" s="20"/>
      <c r="F29" s="15">
        <f t="shared" si="0"/>
        <v>41237.9</v>
      </c>
      <c r="G29" s="15">
        <f t="shared" si="0"/>
        <v>43465.139299999995</v>
      </c>
      <c r="H29" s="15">
        <f t="shared" si="10"/>
        <v>105.40095227933526</v>
      </c>
      <c r="I29" s="15">
        <f t="shared" si="11"/>
        <v>-41237.9</v>
      </c>
      <c r="J29" s="15">
        <f t="shared" si="1"/>
        <v>87445.361700000009</v>
      </c>
      <c r="K29" s="16">
        <v>0</v>
      </c>
      <c r="L29" s="16">
        <v>130910.501</v>
      </c>
      <c r="M29" s="17">
        <f t="shared" si="2"/>
        <v>13402.7</v>
      </c>
      <c r="N29" s="17">
        <f t="shared" si="3"/>
        <v>15654.739299999999</v>
      </c>
      <c r="O29" s="17">
        <f t="shared" si="12"/>
        <v>116.80287777835807</v>
      </c>
      <c r="P29" s="18">
        <f t="shared" si="4"/>
        <v>2630</v>
      </c>
      <c r="Q29" s="18">
        <f t="shared" si="4"/>
        <v>4405.8029999999999</v>
      </c>
      <c r="R29" s="19">
        <f t="shared" si="13"/>
        <v>167.52102661596956</v>
      </c>
      <c r="S29" s="48">
        <v>130</v>
      </c>
      <c r="T29" s="48">
        <v>135.38300000000001</v>
      </c>
      <c r="U29" s="21">
        <f t="shared" si="14"/>
        <v>104.14076923076924</v>
      </c>
      <c r="V29" s="48">
        <v>5007.8</v>
      </c>
      <c r="W29" s="48">
        <v>5391.0320000000002</v>
      </c>
      <c r="X29" s="21">
        <f t="shared" si="15"/>
        <v>107.65270178521507</v>
      </c>
      <c r="Y29" s="48">
        <v>2500</v>
      </c>
      <c r="Z29" s="48">
        <v>4270.42</v>
      </c>
      <c r="AA29" s="21">
        <f t="shared" si="16"/>
        <v>170.8168</v>
      </c>
      <c r="AB29" s="48">
        <v>258.10000000000002</v>
      </c>
      <c r="AC29" s="48">
        <v>234</v>
      </c>
      <c r="AD29" s="21">
        <f t="shared" si="17"/>
        <v>90.662533901588517</v>
      </c>
      <c r="AE29" s="48"/>
      <c r="AF29" s="48"/>
      <c r="AG29" s="21"/>
      <c r="AH29" s="20"/>
      <c r="AI29" s="20"/>
      <c r="AJ29" s="20"/>
      <c r="AK29" s="20"/>
      <c r="AL29" s="48">
        <v>27655.8</v>
      </c>
      <c r="AM29" s="48">
        <v>27655.8</v>
      </c>
      <c r="AN29" s="48">
        <v>179.4</v>
      </c>
      <c r="AO29" s="48">
        <v>154.6</v>
      </c>
      <c r="AP29" s="20"/>
      <c r="AQ29" s="12"/>
      <c r="AR29" s="12"/>
      <c r="AS29" s="12"/>
      <c r="AT29" s="17">
        <f t="shared" si="5"/>
        <v>5500.3</v>
      </c>
      <c r="AU29" s="17">
        <f t="shared" si="5"/>
        <v>5447.9043000000001</v>
      </c>
      <c r="AV29" s="22">
        <f t="shared" si="18"/>
        <v>99.047402868934427</v>
      </c>
      <c r="AW29" s="29">
        <v>5500.3</v>
      </c>
      <c r="AX29" s="48">
        <v>5447.9043000000001</v>
      </c>
      <c r="AY29" s="48"/>
      <c r="AZ29" s="24"/>
      <c r="BA29" s="24"/>
      <c r="BB29" s="49"/>
      <c r="BC29" s="48"/>
      <c r="BD29" s="48"/>
      <c r="BE29" s="20"/>
      <c r="BF29" s="20"/>
      <c r="BG29" s="20"/>
      <c r="BH29" s="48"/>
      <c r="BI29" s="29"/>
      <c r="BJ29" s="24"/>
      <c r="BK29" s="48">
        <v>6.5</v>
      </c>
      <c r="BL29" s="48">
        <v>0</v>
      </c>
      <c r="BM29" s="48"/>
      <c r="BN29" s="48"/>
      <c r="BO29" s="48"/>
      <c r="BP29" s="48"/>
      <c r="BQ29" s="48"/>
      <c r="BR29" s="48"/>
      <c r="BS29" s="24"/>
      <c r="BT29" s="24"/>
      <c r="BU29" s="48"/>
      <c r="BV29" s="48">
        <v>176</v>
      </c>
      <c r="BW29" s="20"/>
      <c r="BX29" s="15">
        <f t="shared" si="6"/>
        <v>41237.9</v>
      </c>
      <c r="BY29" s="15">
        <f t="shared" si="7"/>
        <v>43465.139299999995</v>
      </c>
      <c r="BZ29" s="20"/>
      <c r="CA29" s="20"/>
      <c r="CB29" s="24"/>
      <c r="CC29" s="20"/>
      <c r="CD29" s="20"/>
      <c r="CE29" s="20"/>
      <c r="CF29" s="20"/>
      <c r="CG29" s="20"/>
      <c r="CH29" s="20"/>
      <c r="CI29" s="20"/>
      <c r="CJ29" s="24"/>
      <c r="CK29" s="24"/>
      <c r="CL29" s="20"/>
      <c r="CM29" s="26">
        <f t="shared" si="8"/>
        <v>0</v>
      </c>
      <c r="CN29" s="26">
        <f t="shared" si="9"/>
        <v>0</v>
      </c>
    </row>
    <row r="30" spans="1:92" s="30" customFormat="1">
      <c r="A30" s="13">
        <v>20</v>
      </c>
      <c r="B30" s="13">
        <v>59</v>
      </c>
      <c r="C30" s="14" t="s">
        <v>53</v>
      </c>
      <c r="D30" s="20">
        <v>5334.2</v>
      </c>
      <c r="E30" s="20"/>
      <c r="F30" s="15">
        <f t="shared" si="0"/>
        <v>15645.26</v>
      </c>
      <c r="G30" s="15">
        <f t="shared" si="0"/>
        <v>15564.355</v>
      </c>
      <c r="H30" s="15">
        <f t="shared" si="10"/>
        <v>99.482878520395317</v>
      </c>
      <c r="I30" s="15">
        <f t="shared" si="11"/>
        <v>-15645.26</v>
      </c>
      <c r="J30" s="15">
        <f t="shared" si="1"/>
        <v>115346.14600000001</v>
      </c>
      <c r="K30" s="16">
        <v>0</v>
      </c>
      <c r="L30" s="16">
        <v>130910.501</v>
      </c>
      <c r="M30" s="17">
        <f t="shared" si="2"/>
        <v>2402.16</v>
      </c>
      <c r="N30" s="17">
        <f t="shared" si="3"/>
        <v>2322.1550000000002</v>
      </c>
      <c r="O30" s="17">
        <f t="shared" si="12"/>
        <v>96.669455823092562</v>
      </c>
      <c r="P30" s="18">
        <f t="shared" si="4"/>
        <v>620</v>
      </c>
      <c r="Q30" s="18">
        <f t="shared" si="4"/>
        <v>533.76299999999992</v>
      </c>
      <c r="R30" s="19">
        <f t="shared" si="13"/>
        <v>86.090806451612892</v>
      </c>
      <c r="S30" s="48">
        <v>50</v>
      </c>
      <c r="T30" s="48">
        <v>46.607999999999997</v>
      </c>
      <c r="U30" s="21">
        <f t="shared" si="14"/>
        <v>93.21599999999998</v>
      </c>
      <c r="V30" s="48">
        <v>1475.06</v>
      </c>
      <c r="W30" s="48">
        <v>1475.0920000000001</v>
      </c>
      <c r="X30" s="21">
        <f t="shared" si="15"/>
        <v>100.00216940327853</v>
      </c>
      <c r="Y30" s="48">
        <v>570</v>
      </c>
      <c r="Z30" s="48">
        <v>487.15499999999997</v>
      </c>
      <c r="AA30" s="21">
        <f t="shared" si="16"/>
        <v>85.465789473684211</v>
      </c>
      <c r="AB30" s="48">
        <v>6</v>
      </c>
      <c r="AC30" s="48">
        <v>6</v>
      </c>
      <c r="AD30" s="21">
        <f t="shared" si="17"/>
        <v>100</v>
      </c>
      <c r="AE30" s="48"/>
      <c r="AF30" s="48"/>
      <c r="AG30" s="21"/>
      <c r="AH30" s="20"/>
      <c r="AI30" s="20"/>
      <c r="AJ30" s="20"/>
      <c r="AK30" s="20"/>
      <c r="AL30" s="48">
        <v>13186.7</v>
      </c>
      <c r="AM30" s="48">
        <v>13186.7</v>
      </c>
      <c r="AN30" s="48">
        <v>56.4</v>
      </c>
      <c r="AO30" s="48">
        <v>55.5</v>
      </c>
      <c r="AP30" s="20"/>
      <c r="AQ30" s="12"/>
      <c r="AR30" s="12"/>
      <c r="AS30" s="12"/>
      <c r="AT30" s="17">
        <f t="shared" si="5"/>
        <v>301.10000000000002</v>
      </c>
      <c r="AU30" s="17">
        <f t="shared" si="5"/>
        <v>306</v>
      </c>
      <c r="AV30" s="22">
        <f t="shared" si="18"/>
        <v>101.62736632348057</v>
      </c>
      <c r="AW30" s="29">
        <v>301.10000000000002</v>
      </c>
      <c r="AX30" s="48">
        <v>306</v>
      </c>
      <c r="AY30" s="48"/>
      <c r="AZ30" s="24"/>
      <c r="BA30" s="24"/>
      <c r="BB30" s="49"/>
      <c r="BC30" s="48"/>
      <c r="BD30" s="48"/>
      <c r="BE30" s="20"/>
      <c r="BF30" s="20"/>
      <c r="BG30" s="20"/>
      <c r="BH30" s="48"/>
      <c r="BI30" s="29"/>
      <c r="BJ30" s="20"/>
      <c r="BK30" s="48"/>
      <c r="BL30" s="48">
        <v>1.3</v>
      </c>
      <c r="BM30" s="48"/>
      <c r="BN30" s="48"/>
      <c r="BO30" s="48"/>
      <c r="BP30" s="48"/>
      <c r="BQ30" s="48"/>
      <c r="BR30" s="48"/>
      <c r="BS30" s="24"/>
      <c r="BT30" s="24"/>
      <c r="BU30" s="48"/>
      <c r="BV30" s="48"/>
      <c r="BW30" s="20"/>
      <c r="BX30" s="15">
        <f t="shared" si="6"/>
        <v>15645.26</v>
      </c>
      <c r="BY30" s="15">
        <f t="shared" si="7"/>
        <v>15564.355</v>
      </c>
      <c r="BZ30" s="20"/>
      <c r="CA30" s="20"/>
      <c r="CB30" s="24"/>
      <c r="CC30" s="20"/>
      <c r="CD30" s="20"/>
      <c r="CE30" s="20"/>
      <c r="CF30" s="20"/>
      <c r="CG30" s="20"/>
      <c r="CH30" s="20"/>
      <c r="CI30" s="20"/>
      <c r="CJ30" s="24"/>
      <c r="CK30" s="24"/>
      <c r="CL30" s="20"/>
      <c r="CM30" s="26">
        <f t="shared" si="8"/>
        <v>0</v>
      </c>
      <c r="CN30" s="26">
        <f t="shared" si="9"/>
        <v>0</v>
      </c>
    </row>
    <row r="31" spans="1:92" s="30" customFormat="1">
      <c r="A31" s="13">
        <v>21</v>
      </c>
      <c r="B31" s="13">
        <v>3</v>
      </c>
      <c r="C31" s="27" t="s">
        <v>111</v>
      </c>
      <c r="D31" s="12">
        <v>225896.7</v>
      </c>
      <c r="E31" s="12"/>
      <c r="F31" s="15">
        <f t="shared" ref="F31:G36" si="19">BX31+CM31-CJ31</f>
        <v>432234.2</v>
      </c>
      <c r="G31" s="15">
        <f t="shared" si="19"/>
        <v>428063.4044</v>
      </c>
      <c r="H31" s="15">
        <f t="shared" ref="H31:H36" si="20">G31/F31*100</f>
        <v>99.035061177482021</v>
      </c>
      <c r="I31" s="15">
        <f t="shared" ref="I31:J36" si="21">K31-F31</f>
        <v>-432234.2</v>
      </c>
      <c r="J31" s="15">
        <f t="shared" si="21"/>
        <v>-297152.90340000001</v>
      </c>
      <c r="K31" s="16">
        <v>0</v>
      </c>
      <c r="L31" s="16">
        <v>130910.501</v>
      </c>
      <c r="M31" s="17">
        <f t="shared" si="2"/>
        <v>186652.3</v>
      </c>
      <c r="N31" s="17">
        <f t="shared" si="3"/>
        <v>182481.50439999998</v>
      </c>
      <c r="O31" s="17">
        <f t="shared" ref="O31:O36" si="22">N31/M31*100</f>
        <v>97.76547323552937</v>
      </c>
      <c r="P31" s="18">
        <f t="shared" ref="P31:Q36" si="23">S31+Y31</f>
        <v>53056.3</v>
      </c>
      <c r="Q31" s="18">
        <f t="shared" si="23"/>
        <v>51773.773000000001</v>
      </c>
      <c r="R31" s="19">
        <f t="shared" si="13"/>
        <v>97.582705541095024</v>
      </c>
      <c r="S31" s="48">
        <v>23266.3</v>
      </c>
      <c r="T31" s="48">
        <v>19415.269</v>
      </c>
      <c r="U31" s="21">
        <f t="shared" si="14"/>
        <v>83.448029983280534</v>
      </c>
      <c r="V31" s="48">
        <v>30000</v>
      </c>
      <c r="W31" s="48">
        <v>25880.548200000001</v>
      </c>
      <c r="X31" s="21">
        <f t="shared" si="15"/>
        <v>86.268494000000004</v>
      </c>
      <c r="Y31" s="48">
        <v>29790</v>
      </c>
      <c r="Z31" s="48">
        <v>32358.504000000001</v>
      </c>
      <c r="AA31" s="21">
        <f t="shared" si="16"/>
        <v>108.62203423967775</v>
      </c>
      <c r="AB31" s="48">
        <v>12846</v>
      </c>
      <c r="AC31" s="48">
        <v>12856.446</v>
      </c>
      <c r="AD31" s="21">
        <f t="shared" si="17"/>
        <v>100.08131714152266</v>
      </c>
      <c r="AE31" s="48">
        <v>4500</v>
      </c>
      <c r="AF31" s="48">
        <v>4351.3</v>
      </c>
      <c r="AG31" s="21">
        <f>AF31*100/AE31</f>
        <v>96.695555555555558</v>
      </c>
      <c r="AH31" s="12"/>
      <c r="AI31" s="12"/>
      <c r="AJ31" s="12"/>
      <c r="AK31" s="20"/>
      <c r="AL31" s="48">
        <v>237647.7</v>
      </c>
      <c r="AM31" s="48">
        <v>237647.7</v>
      </c>
      <c r="AN31" s="48">
        <v>5002.7</v>
      </c>
      <c r="AO31" s="48">
        <v>5002.7</v>
      </c>
      <c r="AP31" s="44"/>
      <c r="AQ31" s="12"/>
      <c r="AR31" s="12"/>
      <c r="AS31" s="12"/>
      <c r="AT31" s="17">
        <f t="shared" ref="AT31:AU36" si="24">AW31+AY31+BA31+BC31</f>
        <v>28200</v>
      </c>
      <c r="AU31" s="17">
        <f t="shared" si="24"/>
        <v>28383.343000000001</v>
      </c>
      <c r="AV31" s="22">
        <f t="shared" si="18"/>
        <v>100.65015248226952</v>
      </c>
      <c r="AW31" s="25">
        <v>9700</v>
      </c>
      <c r="AX31" s="48">
        <v>8928.375</v>
      </c>
      <c r="AY31" s="48"/>
      <c r="AZ31" s="24"/>
      <c r="BA31" s="24">
        <v>8000</v>
      </c>
      <c r="BB31" s="48">
        <v>8790.9770000000008</v>
      </c>
      <c r="BC31" s="48">
        <v>10500</v>
      </c>
      <c r="BD31" s="48">
        <v>10663.991</v>
      </c>
      <c r="BE31" s="12"/>
      <c r="BF31" s="12"/>
      <c r="BG31" s="25">
        <v>2931.5</v>
      </c>
      <c r="BH31" s="25">
        <v>2931.5</v>
      </c>
      <c r="BI31" s="25"/>
      <c r="BJ31" s="24"/>
      <c r="BK31" s="48">
        <v>31550</v>
      </c>
      <c r="BL31" s="48">
        <v>27004.030200000001</v>
      </c>
      <c r="BM31" s="48">
        <v>20000</v>
      </c>
      <c r="BN31" s="48">
        <v>15456.030199999999</v>
      </c>
      <c r="BO31" s="48">
        <v>26000</v>
      </c>
      <c r="BP31" s="48">
        <v>31406.164000000001</v>
      </c>
      <c r="BQ31" s="48">
        <v>500</v>
      </c>
      <c r="BR31" s="48">
        <v>825.9</v>
      </c>
      <c r="BS31" s="24"/>
      <c r="BT31" s="24"/>
      <c r="BU31" s="48"/>
      <c r="BV31" s="48"/>
      <c r="BW31" s="20"/>
      <c r="BX31" s="15">
        <f t="shared" si="6"/>
        <v>432234.2</v>
      </c>
      <c r="BY31" s="15">
        <f t="shared" si="7"/>
        <v>428063.4044</v>
      </c>
      <c r="BZ31" s="12"/>
      <c r="CA31" s="12"/>
      <c r="CB31" s="24"/>
      <c r="CC31" s="12"/>
      <c r="CD31" s="12"/>
      <c r="CE31" s="12"/>
      <c r="CF31" s="12"/>
      <c r="CG31" s="12"/>
      <c r="CH31" s="12"/>
      <c r="CI31" s="12"/>
      <c r="CJ31" s="24"/>
      <c r="CK31" s="24"/>
      <c r="CL31" s="20"/>
      <c r="CM31" s="26">
        <f t="shared" ref="CM31:CM36" si="25">BZ31+CB31+CD31+CF31+CH31+CJ31</f>
        <v>0</v>
      </c>
      <c r="CN31" s="26">
        <f t="shared" ref="CN31:CN36" si="26">CA31+CC31+CE31+CG31+CI31+CK31+CL31</f>
        <v>0</v>
      </c>
    </row>
    <row r="32" spans="1:92" s="30" customFormat="1">
      <c r="A32" s="13">
        <v>22</v>
      </c>
      <c r="B32" s="13">
        <v>7</v>
      </c>
      <c r="C32" s="14" t="s">
        <v>54</v>
      </c>
      <c r="D32" s="12">
        <v>2605.6999999999998</v>
      </c>
      <c r="E32" s="12"/>
      <c r="F32" s="15">
        <f t="shared" si="19"/>
        <v>5036.9001000000007</v>
      </c>
      <c r="G32" s="15">
        <f t="shared" si="19"/>
        <v>5056.536000000001</v>
      </c>
      <c r="H32" s="15">
        <f t="shared" si="20"/>
        <v>100.38984096587502</v>
      </c>
      <c r="I32" s="15">
        <f t="shared" si="21"/>
        <v>-5036.9001000000007</v>
      </c>
      <c r="J32" s="15">
        <f t="shared" si="21"/>
        <v>125853.965</v>
      </c>
      <c r="K32" s="16">
        <v>0</v>
      </c>
      <c r="L32" s="16">
        <v>130910.501</v>
      </c>
      <c r="M32" s="17">
        <f t="shared" si="2"/>
        <v>1374.5001</v>
      </c>
      <c r="N32" s="17">
        <f t="shared" si="3"/>
        <v>1401.4359999999999</v>
      </c>
      <c r="O32" s="17">
        <f t="shared" si="22"/>
        <v>101.95968701639235</v>
      </c>
      <c r="P32" s="18">
        <f t="shared" si="23"/>
        <v>237.2</v>
      </c>
      <c r="Q32" s="18">
        <f t="shared" si="23"/>
        <v>255.20600000000002</v>
      </c>
      <c r="R32" s="19">
        <f t="shared" si="13"/>
        <v>107.59106239460372</v>
      </c>
      <c r="S32" s="48">
        <v>21.2</v>
      </c>
      <c r="T32" s="48">
        <v>21.3</v>
      </c>
      <c r="U32" s="21">
        <f t="shared" si="14"/>
        <v>100.47169811320755</v>
      </c>
      <c r="V32" s="48">
        <v>486.3</v>
      </c>
      <c r="W32" s="48">
        <v>486.67</v>
      </c>
      <c r="X32" s="21">
        <f t="shared" si="15"/>
        <v>100.0760847213654</v>
      </c>
      <c r="Y32" s="48">
        <v>216</v>
      </c>
      <c r="Z32" s="48">
        <v>233.90600000000001</v>
      </c>
      <c r="AA32" s="21">
        <f t="shared" si="16"/>
        <v>108.28981481481482</v>
      </c>
      <c r="AB32" s="48">
        <v>164</v>
      </c>
      <c r="AC32" s="48">
        <v>172.5</v>
      </c>
      <c r="AD32" s="21">
        <f t="shared" si="17"/>
        <v>105.1829268292683</v>
      </c>
      <c r="AE32" s="48"/>
      <c r="AF32" s="48"/>
      <c r="AG32" s="21"/>
      <c r="AH32" s="12"/>
      <c r="AI32" s="12"/>
      <c r="AJ32" s="12"/>
      <c r="AK32" s="20"/>
      <c r="AL32" s="48">
        <v>3657.6</v>
      </c>
      <c r="AM32" s="48">
        <v>3650.3</v>
      </c>
      <c r="AN32" s="48">
        <v>4.8</v>
      </c>
      <c r="AO32" s="48">
        <v>4.8</v>
      </c>
      <c r="AP32" s="12"/>
      <c r="AQ32" s="12"/>
      <c r="AR32" s="12"/>
      <c r="AS32" s="12"/>
      <c r="AT32" s="17">
        <f t="shared" si="24"/>
        <v>487.00009999999997</v>
      </c>
      <c r="AU32" s="17">
        <f t="shared" si="24"/>
        <v>487.06</v>
      </c>
      <c r="AV32" s="22">
        <f t="shared" si="18"/>
        <v>100.01229979213558</v>
      </c>
      <c r="AW32" s="31">
        <v>427</v>
      </c>
      <c r="AX32" s="48">
        <v>427.06</v>
      </c>
      <c r="AY32" s="48"/>
      <c r="AZ32" s="24"/>
      <c r="BA32" s="24"/>
      <c r="BB32" s="48"/>
      <c r="BC32" s="48">
        <v>60.000100000000003</v>
      </c>
      <c r="BD32" s="48">
        <v>60</v>
      </c>
      <c r="BE32" s="12"/>
      <c r="BF32" s="12"/>
      <c r="BG32" s="20"/>
      <c r="BH32" s="48"/>
      <c r="BI32" s="31"/>
      <c r="BJ32" s="20"/>
      <c r="BK32" s="48"/>
      <c r="BL32" s="48"/>
      <c r="BM32" s="48"/>
      <c r="BN32" s="48"/>
      <c r="BO32" s="48"/>
      <c r="BP32" s="48"/>
      <c r="BQ32" s="48"/>
      <c r="BR32" s="48"/>
      <c r="BS32" s="24"/>
      <c r="BT32" s="24"/>
      <c r="BU32" s="48"/>
      <c r="BV32" s="48"/>
      <c r="BW32" s="20"/>
      <c r="BX32" s="15">
        <f t="shared" si="6"/>
        <v>5036.9001000000007</v>
      </c>
      <c r="BY32" s="15">
        <f t="shared" si="7"/>
        <v>5056.536000000001</v>
      </c>
      <c r="BZ32" s="12"/>
      <c r="CA32" s="12"/>
      <c r="CB32" s="24"/>
      <c r="CC32" s="12"/>
      <c r="CD32" s="12"/>
      <c r="CE32" s="12"/>
      <c r="CF32" s="12"/>
      <c r="CG32" s="12"/>
      <c r="CH32" s="12"/>
      <c r="CI32" s="12"/>
      <c r="CJ32" s="24"/>
      <c r="CK32" s="24"/>
      <c r="CL32" s="20"/>
      <c r="CM32" s="26">
        <f t="shared" si="25"/>
        <v>0</v>
      </c>
      <c r="CN32" s="26">
        <f t="shared" si="26"/>
        <v>0</v>
      </c>
    </row>
    <row r="33" spans="1:92" s="30" customFormat="1">
      <c r="A33" s="13">
        <v>23</v>
      </c>
      <c r="B33" s="13">
        <v>23</v>
      </c>
      <c r="C33" s="14" t="s">
        <v>55</v>
      </c>
      <c r="D33" s="20">
        <v>6632.3</v>
      </c>
      <c r="E33" s="20"/>
      <c r="F33" s="15">
        <f t="shared" si="19"/>
        <v>22378.9</v>
      </c>
      <c r="G33" s="15">
        <f t="shared" si="19"/>
        <v>22807.777999999998</v>
      </c>
      <c r="H33" s="15">
        <f t="shared" si="20"/>
        <v>101.91643914580251</v>
      </c>
      <c r="I33" s="15">
        <f t="shared" si="21"/>
        <v>-22378.9</v>
      </c>
      <c r="J33" s="15">
        <f t="shared" si="21"/>
        <v>108102.723</v>
      </c>
      <c r="K33" s="16">
        <v>0</v>
      </c>
      <c r="L33" s="16">
        <v>130910.501</v>
      </c>
      <c r="M33" s="17">
        <f t="shared" si="2"/>
        <v>2938.9</v>
      </c>
      <c r="N33" s="17">
        <f t="shared" si="3"/>
        <v>3367.7779999999998</v>
      </c>
      <c r="O33" s="17">
        <f t="shared" si="22"/>
        <v>114.59314709585217</v>
      </c>
      <c r="P33" s="18">
        <f t="shared" si="23"/>
        <v>949.9</v>
      </c>
      <c r="Q33" s="18">
        <f t="shared" si="23"/>
        <v>1105.575</v>
      </c>
      <c r="R33" s="19">
        <f t="shared" si="13"/>
        <v>116.38856721760187</v>
      </c>
      <c r="S33" s="48">
        <v>38</v>
      </c>
      <c r="T33" s="48">
        <v>30.797999999999998</v>
      </c>
      <c r="U33" s="21">
        <f t="shared" si="14"/>
        <v>81.047368421052624</v>
      </c>
      <c r="V33" s="48">
        <v>1209</v>
      </c>
      <c r="W33" s="48">
        <v>1209.905</v>
      </c>
      <c r="X33" s="21">
        <f t="shared" si="15"/>
        <v>100.0748552522746</v>
      </c>
      <c r="Y33" s="48">
        <v>911.9</v>
      </c>
      <c r="Z33" s="48">
        <v>1074.777</v>
      </c>
      <c r="AA33" s="21">
        <f t="shared" si="16"/>
        <v>117.86127864897469</v>
      </c>
      <c r="AB33" s="48">
        <v>50</v>
      </c>
      <c r="AC33" s="48">
        <v>112.5</v>
      </c>
      <c r="AD33" s="21">
        <f t="shared" si="17"/>
        <v>225</v>
      </c>
      <c r="AE33" s="48">
        <v>10</v>
      </c>
      <c r="AF33" s="48">
        <v>20</v>
      </c>
      <c r="AG33" s="21">
        <f t="shared" ref="AG33:AG34" si="27">AF33*100/AE33</f>
        <v>200</v>
      </c>
      <c r="AH33" s="20"/>
      <c r="AI33" s="20"/>
      <c r="AJ33" s="20"/>
      <c r="AK33" s="20"/>
      <c r="AL33" s="48">
        <v>19440</v>
      </c>
      <c r="AM33" s="48">
        <v>19440</v>
      </c>
      <c r="AN33" s="48">
        <v>0</v>
      </c>
      <c r="AO33" s="48">
        <v>0</v>
      </c>
      <c r="AP33" s="20"/>
      <c r="AQ33" s="12"/>
      <c r="AR33" s="12"/>
      <c r="AS33" s="12"/>
      <c r="AT33" s="17">
        <f t="shared" si="24"/>
        <v>720</v>
      </c>
      <c r="AU33" s="17">
        <f t="shared" si="24"/>
        <v>756.12</v>
      </c>
      <c r="AV33" s="22">
        <f t="shared" si="18"/>
        <v>105.01666666666667</v>
      </c>
      <c r="AW33" s="29">
        <v>100</v>
      </c>
      <c r="AX33" s="48">
        <v>409.12</v>
      </c>
      <c r="AY33" s="48"/>
      <c r="AZ33" s="24"/>
      <c r="BA33" s="24">
        <v>620</v>
      </c>
      <c r="BB33" s="48">
        <v>347</v>
      </c>
      <c r="BC33" s="48"/>
      <c r="BD33" s="48"/>
      <c r="BE33" s="20"/>
      <c r="BF33" s="20"/>
      <c r="BG33" s="20"/>
      <c r="BH33" s="48"/>
      <c r="BI33" s="29"/>
      <c r="BJ33" s="20"/>
      <c r="BK33" s="48"/>
      <c r="BL33" s="48">
        <v>63.677999999999997</v>
      </c>
      <c r="BM33" s="48"/>
      <c r="BN33" s="48"/>
      <c r="BO33" s="48"/>
      <c r="BP33" s="48"/>
      <c r="BQ33" s="48"/>
      <c r="BR33" s="48">
        <v>100</v>
      </c>
      <c r="BS33" s="24"/>
      <c r="BT33" s="24"/>
      <c r="BU33" s="48"/>
      <c r="BV33" s="48"/>
      <c r="BW33" s="20"/>
      <c r="BX33" s="15">
        <f t="shared" si="6"/>
        <v>22378.9</v>
      </c>
      <c r="BY33" s="15">
        <f t="shared" si="7"/>
        <v>22807.777999999998</v>
      </c>
      <c r="BZ33" s="20"/>
      <c r="CA33" s="20"/>
      <c r="CB33" s="24"/>
      <c r="CC33" s="20"/>
      <c r="CD33" s="20"/>
      <c r="CE33" s="20"/>
      <c r="CF33" s="20"/>
      <c r="CG33" s="20"/>
      <c r="CH33" s="20"/>
      <c r="CI33" s="20"/>
      <c r="CJ33" s="24"/>
      <c r="CK33" s="24"/>
      <c r="CL33" s="20"/>
      <c r="CM33" s="26">
        <f t="shared" si="25"/>
        <v>0</v>
      </c>
      <c r="CN33" s="26">
        <f t="shared" si="26"/>
        <v>0</v>
      </c>
    </row>
    <row r="34" spans="1:92" s="30" customFormat="1">
      <c r="A34" s="13">
        <v>24</v>
      </c>
      <c r="B34" s="13">
        <v>29</v>
      </c>
      <c r="C34" s="14" t="s">
        <v>56</v>
      </c>
      <c r="D34" s="20">
        <v>93.9</v>
      </c>
      <c r="E34" s="20"/>
      <c r="F34" s="15">
        <f t="shared" si="19"/>
        <v>28843.800099999997</v>
      </c>
      <c r="G34" s="15">
        <f t="shared" si="19"/>
        <v>29620.359999999997</v>
      </c>
      <c r="H34" s="15">
        <f t="shared" si="20"/>
        <v>102.69229400185726</v>
      </c>
      <c r="I34" s="15">
        <f t="shared" si="21"/>
        <v>-28843.800099999997</v>
      </c>
      <c r="J34" s="15">
        <f t="shared" si="21"/>
        <v>101290.141</v>
      </c>
      <c r="K34" s="16">
        <v>0</v>
      </c>
      <c r="L34" s="16">
        <v>130910.501</v>
      </c>
      <c r="M34" s="17">
        <f t="shared" si="2"/>
        <v>6336.8</v>
      </c>
      <c r="N34" s="17">
        <f t="shared" si="3"/>
        <v>7113.4599999999991</v>
      </c>
      <c r="O34" s="17">
        <f t="shared" si="22"/>
        <v>112.25634389597272</v>
      </c>
      <c r="P34" s="18">
        <f t="shared" si="23"/>
        <v>2258.9</v>
      </c>
      <c r="Q34" s="18">
        <f t="shared" si="23"/>
        <v>2896.3510000000001</v>
      </c>
      <c r="R34" s="19">
        <f t="shared" si="13"/>
        <v>128.2195316304396</v>
      </c>
      <c r="S34" s="48">
        <v>96</v>
      </c>
      <c r="T34" s="48">
        <v>93.3</v>
      </c>
      <c r="U34" s="21">
        <f t="shared" si="14"/>
        <v>97.1875</v>
      </c>
      <c r="V34" s="48">
        <v>568.9</v>
      </c>
      <c r="W34" s="48">
        <v>612.053</v>
      </c>
      <c r="X34" s="21">
        <f t="shared" si="15"/>
        <v>107.58534013007559</v>
      </c>
      <c r="Y34" s="48">
        <v>2162.9</v>
      </c>
      <c r="Z34" s="48">
        <v>2803.0509999999999</v>
      </c>
      <c r="AA34" s="21">
        <f t="shared" si="16"/>
        <v>129.59688381339865</v>
      </c>
      <c r="AB34" s="48">
        <v>495</v>
      </c>
      <c r="AC34" s="48">
        <v>501.6</v>
      </c>
      <c r="AD34" s="21">
        <f t="shared" si="17"/>
        <v>101.33333333333333</v>
      </c>
      <c r="AE34" s="48">
        <v>4</v>
      </c>
      <c r="AF34" s="48">
        <v>2</v>
      </c>
      <c r="AG34" s="21">
        <f t="shared" si="27"/>
        <v>50</v>
      </c>
      <c r="AH34" s="20"/>
      <c r="AI34" s="20"/>
      <c r="AJ34" s="20"/>
      <c r="AK34" s="20"/>
      <c r="AL34" s="48">
        <v>22478.799999999999</v>
      </c>
      <c r="AM34" s="48">
        <v>22478.799999999999</v>
      </c>
      <c r="AN34" s="48">
        <v>28.200099999999999</v>
      </c>
      <c r="AO34" s="48">
        <v>28.1</v>
      </c>
      <c r="AP34" s="20"/>
      <c r="AQ34" s="12"/>
      <c r="AR34" s="12"/>
      <c r="AS34" s="12"/>
      <c r="AT34" s="17">
        <f t="shared" si="24"/>
        <v>2200</v>
      </c>
      <c r="AU34" s="17">
        <f t="shared" si="24"/>
        <v>2284.136</v>
      </c>
      <c r="AV34" s="22">
        <f t="shared" si="18"/>
        <v>103.82436363636363</v>
      </c>
      <c r="AW34" s="29">
        <v>2200</v>
      </c>
      <c r="AX34" s="48">
        <v>2284.136</v>
      </c>
      <c r="AY34" s="48"/>
      <c r="AZ34" s="24"/>
      <c r="BA34" s="24"/>
      <c r="BB34" s="48"/>
      <c r="BC34" s="48"/>
      <c r="BD34" s="48"/>
      <c r="BE34" s="20"/>
      <c r="BF34" s="20"/>
      <c r="BG34" s="20"/>
      <c r="BH34" s="48"/>
      <c r="BI34" s="29"/>
      <c r="BJ34" s="24"/>
      <c r="BK34" s="48">
        <v>420</v>
      </c>
      <c r="BL34" s="48">
        <v>427.32</v>
      </c>
      <c r="BM34" s="48">
        <v>240</v>
      </c>
      <c r="BN34" s="48">
        <v>227.32</v>
      </c>
      <c r="BO34" s="48">
        <v>0</v>
      </c>
      <c r="BP34" s="48">
        <v>0</v>
      </c>
      <c r="BQ34" s="48">
        <v>40</v>
      </c>
      <c r="BR34" s="48">
        <v>40</v>
      </c>
      <c r="BS34" s="24"/>
      <c r="BT34" s="24"/>
      <c r="BU34" s="48">
        <v>350</v>
      </c>
      <c r="BV34" s="48">
        <v>350</v>
      </c>
      <c r="BW34" s="20"/>
      <c r="BX34" s="15">
        <f t="shared" si="6"/>
        <v>28843.800099999997</v>
      </c>
      <c r="BY34" s="15">
        <f t="shared" si="7"/>
        <v>29620.359999999997</v>
      </c>
      <c r="BZ34" s="20"/>
      <c r="CA34" s="20"/>
      <c r="CB34" s="24"/>
      <c r="CC34" s="20"/>
      <c r="CD34" s="20"/>
      <c r="CE34" s="20"/>
      <c r="CF34" s="20"/>
      <c r="CG34" s="20"/>
      <c r="CH34" s="20"/>
      <c r="CI34" s="20"/>
      <c r="CJ34" s="24"/>
      <c r="CK34" s="24"/>
      <c r="CL34" s="20"/>
      <c r="CM34" s="26">
        <f t="shared" si="25"/>
        <v>0</v>
      </c>
      <c r="CN34" s="26">
        <f t="shared" si="26"/>
        <v>0</v>
      </c>
    </row>
    <row r="35" spans="1:92" s="30" customFormat="1">
      <c r="A35" s="13">
        <v>25</v>
      </c>
      <c r="B35" s="13">
        <v>36</v>
      </c>
      <c r="C35" s="14" t="s">
        <v>57</v>
      </c>
      <c r="D35" s="20">
        <v>1876.4</v>
      </c>
      <c r="E35" s="20"/>
      <c r="F35" s="15">
        <f t="shared" si="19"/>
        <v>6210.8</v>
      </c>
      <c r="G35" s="15">
        <f t="shared" si="19"/>
        <v>6366.7539999999999</v>
      </c>
      <c r="H35" s="15">
        <f t="shared" si="20"/>
        <v>102.51101307400012</v>
      </c>
      <c r="I35" s="15">
        <f t="shared" si="21"/>
        <v>-6210.8</v>
      </c>
      <c r="J35" s="15">
        <f t="shared" si="21"/>
        <v>124543.747</v>
      </c>
      <c r="K35" s="16">
        <v>0</v>
      </c>
      <c r="L35" s="16">
        <v>130910.501</v>
      </c>
      <c r="M35" s="17">
        <f t="shared" si="2"/>
        <v>1287.0999999999999</v>
      </c>
      <c r="N35" s="17">
        <f t="shared" si="3"/>
        <v>1443.0540000000001</v>
      </c>
      <c r="O35" s="17">
        <f t="shared" si="22"/>
        <v>112.11669644938236</v>
      </c>
      <c r="P35" s="18">
        <f t="shared" si="23"/>
        <v>136.1</v>
      </c>
      <c r="Q35" s="18">
        <f t="shared" si="23"/>
        <v>294.55</v>
      </c>
      <c r="R35" s="19">
        <f t="shared" si="13"/>
        <v>216.42174871418075</v>
      </c>
      <c r="S35" s="48">
        <v>10.199999999999999</v>
      </c>
      <c r="T35" s="48">
        <v>15.25</v>
      </c>
      <c r="U35" s="21">
        <f t="shared" si="14"/>
        <v>149.50980392156865</v>
      </c>
      <c r="V35" s="48">
        <v>850</v>
      </c>
      <c r="W35" s="48">
        <v>776.85199999999998</v>
      </c>
      <c r="X35" s="21">
        <f t="shared" si="15"/>
        <v>91.394352941176464</v>
      </c>
      <c r="Y35" s="48">
        <v>125.9</v>
      </c>
      <c r="Z35" s="48">
        <v>279.3</v>
      </c>
      <c r="AA35" s="21">
        <f t="shared" si="16"/>
        <v>221.84273232724382</v>
      </c>
      <c r="AB35" s="48">
        <v>36</v>
      </c>
      <c r="AC35" s="48">
        <v>136</v>
      </c>
      <c r="AD35" s="21">
        <f t="shared" si="17"/>
        <v>377.77777777777777</v>
      </c>
      <c r="AE35" s="48"/>
      <c r="AF35" s="48"/>
      <c r="AG35" s="21"/>
      <c r="AH35" s="20"/>
      <c r="AI35" s="20"/>
      <c r="AJ35" s="20"/>
      <c r="AK35" s="20"/>
      <c r="AL35" s="48">
        <v>4923.7</v>
      </c>
      <c r="AM35" s="48">
        <v>4923.7</v>
      </c>
      <c r="AN35" s="48">
        <v>0</v>
      </c>
      <c r="AO35" s="48">
        <v>0</v>
      </c>
      <c r="AP35" s="44"/>
      <c r="AQ35" s="12"/>
      <c r="AR35" s="12"/>
      <c r="AS35" s="12"/>
      <c r="AT35" s="17">
        <f t="shared" si="24"/>
        <v>265</v>
      </c>
      <c r="AU35" s="17">
        <f t="shared" si="24"/>
        <v>235.65199999999999</v>
      </c>
      <c r="AV35" s="22">
        <f t="shared" si="18"/>
        <v>88.925283018867916</v>
      </c>
      <c r="AW35" s="29">
        <v>250</v>
      </c>
      <c r="AX35" s="48">
        <v>220.65199999999999</v>
      </c>
      <c r="AY35" s="48"/>
      <c r="AZ35" s="24"/>
      <c r="BA35" s="24"/>
      <c r="BB35" s="48"/>
      <c r="BC35" s="48">
        <v>15</v>
      </c>
      <c r="BD35" s="48">
        <v>15</v>
      </c>
      <c r="BE35" s="20"/>
      <c r="BF35" s="20"/>
      <c r="BG35" s="20"/>
      <c r="BH35" s="48"/>
      <c r="BI35" s="29"/>
      <c r="BJ35" s="20"/>
      <c r="BK35" s="48"/>
      <c r="BL35" s="48"/>
      <c r="BM35" s="48"/>
      <c r="BN35" s="48"/>
      <c r="BO35" s="48"/>
      <c r="BP35" s="48"/>
      <c r="BQ35" s="48"/>
      <c r="BR35" s="48"/>
      <c r="BS35" s="24"/>
      <c r="BT35" s="24"/>
      <c r="BU35" s="48"/>
      <c r="BV35" s="48"/>
      <c r="BW35" s="20"/>
      <c r="BX35" s="15">
        <f t="shared" si="6"/>
        <v>6210.8</v>
      </c>
      <c r="BY35" s="15">
        <f t="shared" si="7"/>
        <v>6366.7539999999999</v>
      </c>
      <c r="BZ35" s="20"/>
      <c r="CA35" s="20"/>
      <c r="CB35" s="24"/>
      <c r="CC35" s="20"/>
      <c r="CD35" s="20"/>
      <c r="CE35" s="20"/>
      <c r="CF35" s="20"/>
      <c r="CG35" s="20"/>
      <c r="CH35" s="20"/>
      <c r="CI35" s="20"/>
      <c r="CJ35" s="24"/>
      <c r="CK35" s="24"/>
      <c r="CL35" s="20"/>
      <c r="CM35" s="26">
        <f t="shared" si="25"/>
        <v>0</v>
      </c>
      <c r="CN35" s="26">
        <f t="shared" si="26"/>
        <v>0</v>
      </c>
    </row>
    <row r="36" spans="1:92" s="30" customFormat="1">
      <c r="A36" s="13">
        <v>26</v>
      </c>
      <c r="B36" s="13">
        <v>42</v>
      </c>
      <c r="C36" s="14" t="s">
        <v>58</v>
      </c>
      <c r="D36" s="20">
        <v>10757.4</v>
      </c>
      <c r="E36" s="20"/>
      <c r="F36" s="15">
        <f t="shared" si="19"/>
        <v>75194.100000000006</v>
      </c>
      <c r="G36" s="15">
        <f t="shared" si="19"/>
        <v>79730.990999999995</v>
      </c>
      <c r="H36" s="15">
        <f t="shared" si="20"/>
        <v>106.0335731127841</v>
      </c>
      <c r="I36" s="15">
        <f t="shared" si="21"/>
        <v>-75194.100000000006</v>
      </c>
      <c r="J36" s="15">
        <f t="shared" si="21"/>
        <v>51179.510000000009</v>
      </c>
      <c r="K36" s="16">
        <v>0</v>
      </c>
      <c r="L36" s="16">
        <v>130910.501</v>
      </c>
      <c r="M36" s="17">
        <f t="shared" si="2"/>
        <v>9922.7000000000007</v>
      </c>
      <c r="N36" s="17">
        <f t="shared" si="3"/>
        <v>14480.690999999999</v>
      </c>
      <c r="O36" s="17">
        <f t="shared" si="22"/>
        <v>145.93498745301176</v>
      </c>
      <c r="P36" s="18">
        <f t="shared" si="23"/>
        <v>4993.8999999999996</v>
      </c>
      <c r="Q36" s="18">
        <f t="shared" si="23"/>
        <v>6323.7150000000001</v>
      </c>
      <c r="R36" s="19">
        <f t="shared" si="13"/>
        <v>126.62878712028676</v>
      </c>
      <c r="S36" s="48">
        <v>265.89999999999998</v>
      </c>
      <c r="T36" s="48">
        <v>284.572</v>
      </c>
      <c r="U36" s="21">
        <f t="shared" si="14"/>
        <v>107.02218879277925</v>
      </c>
      <c r="V36" s="48">
        <v>891.4</v>
      </c>
      <c r="W36" s="48">
        <v>891.86400000000003</v>
      </c>
      <c r="X36" s="21">
        <f t="shared" si="15"/>
        <v>100.05205295041509</v>
      </c>
      <c r="Y36" s="48">
        <v>4728</v>
      </c>
      <c r="Z36" s="48">
        <v>6039.143</v>
      </c>
      <c r="AA36" s="21">
        <f t="shared" si="16"/>
        <v>127.73145093062607</v>
      </c>
      <c r="AB36" s="48">
        <v>566</v>
      </c>
      <c r="AC36" s="48">
        <v>598</v>
      </c>
      <c r="AD36" s="21">
        <f t="shared" si="17"/>
        <v>105.65371024734982</v>
      </c>
      <c r="AE36" s="48"/>
      <c r="AF36" s="48"/>
      <c r="AG36" s="21"/>
      <c r="AH36" s="20"/>
      <c r="AI36" s="20"/>
      <c r="AJ36" s="20"/>
      <c r="AK36" s="20"/>
      <c r="AL36" s="48">
        <v>58496.3</v>
      </c>
      <c r="AM36" s="48">
        <v>58496.3</v>
      </c>
      <c r="AN36" s="48">
        <v>6775.1</v>
      </c>
      <c r="AO36" s="48">
        <v>6754</v>
      </c>
      <c r="AP36" s="44"/>
      <c r="AQ36" s="12"/>
      <c r="AR36" s="12"/>
      <c r="AS36" s="12"/>
      <c r="AT36" s="17">
        <f t="shared" si="24"/>
        <v>3386.4</v>
      </c>
      <c r="AU36" s="17">
        <f t="shared" si="24"/>
        <v>6459.1120000000001</v>
      </c>
      <c r="AV36" s="22">
        <f t="shared" si="18"/>
        <v>190.73682967162767</v>
      </c>
      <c r="AW36" s="29">
        <v>2966.4</v>
      </c>
      <c r="AX36" s="48">
        <v>6033.6120000000001</v>
      </c>
      <c r="AY36" s="48"/>
      <c r="AZ36" s="24"/>
      <c r="BA36" s="24">
        <v>80</v>
      </c>
      <c r="BB36" s="48">
        <v>90</v>
      </c>
      <c r="BC36" s="48">
        <v>340</v>
      </c>
      <c r="BD36" s="48">
        <v>335.5</v>
      </c>
      <c r="BE36" s="20"/>
      <c r="BF36" s="20"/>
      <c r="BG36" s="20"/>
      <c r="BH36" s="48"/>
      <c r="BI36" s="29"/>
      <c r="BJ36" s="24"/>
      <c r="BK36" s="48">
        <v>70</v>
      </c>
      <c r="BL36" s="48">
        <v>172</v>
      </c>
      <c r="BM36" s="48"/>
      <c r="BN36" s="48"/>
      <c r="BO36" s="48"/>
      <c r="BP36" s="48"/>
      <c r="BQ36" s="48">
        <v>15</v>
      </c>
      <c r="BR36" s="48">
        <v>30</v>
      </c>
      <c r="BS36" s="24"/>
      <c r="BT36" s="24"/>
      <c r="BU36" s="48"/>
      <c r="BV36" s="48">
        <v>6</v>
      </c>
      <c r="BW36" s="20"/>
      <c r="BX36" s="15">
        <f t="shared" si="6"/>
        <v>75194.100000000006</v>
      </c>
      <c r="BY36" s="15">
        <f t="shared" si="7"/>
        <v>79730.990999999995</v>
      </c>
      <c r="BZ36" s="20"/>
      <c r="CA36" s="20"/>
      <c r="CB36" s="24"/>
      <c r="CC36" s="20"/>
      <c r="CD36" s="20"/>
      <c r="CE36" s="20"/>
      <c r="CF36" s="20"/>
      <c r="CG36" s="20"/>
      <c r="CH36" s="20"/>
      <c r="CI36" s="20"/>
      <c r="CJ36" s="24"/>
      <c r="CK36" s="24"/>
      <c r="CL36" s="20"/>
      <c r="CM36" s="26">
        <f t="shared" si="25"/>
        <v>0</v>
      </c>
      <c r="CN36" s="26">
        <f t="shared" si="26"/>
        <v>0</v>
      </c>
    </row>
    <row r="37" spans="1:92" s="30" customFormat="1">
      <c r="A37" s="13">
        <v>27</v>
      </c>
      <c r="B37" s="13">
        <v>2</v>
      </c>
      <c r="C37" s="27" t="s">
        <v>112</v>
      </c>
      <c r="D37" s="12">
        <v>9277.5</v>
      </c>
      <c r="E37" s="12"/>
      <c r="F37" s="15">
        <f t="shared" ref="F37:G53" si="28">BX37+CM37-CJ37</f>
        <v>197245.7</v>
      </c>
      <c r="G37" s="15">
        <f t="shared" si="28"/>
        <v>199989.41220000002</v>
      </c>
      <c r="H37" s="15">
        <f t="shared" ref="H37:H53" si="29">G37/F37*100</f>
        <v>101.39101242764734</v>
      </c>
      <c r="I37" s="15">
        <f t="shared" ref="I37:J52" si="30">K37-F37</f>
        <v>-197245.7</v>
      </c>
      <c r="J37" s="15">
        <f t="shared" si="30"/>
        <v>-69078.911200000017</v>
      </c>
      <c r="K37" s="16">
        <v>0</v>
      </c>
      <c r="L37" s="16">
        <v>130910.501</v>
      </c>
      <c r="M37" s="17">
        <f t="shared" si="2"/>
        <v>52500.9</v>
      </c>
      <c r="N37" s="17">
        <f t="shared" si="3"/>
        <v>55343.512199999997</v>
      </c>
      <c r="O37" s="17">
        <f t="shared" ref="O37:O53" si="31">N37/M37*100</f>
        <v>105.41440661017238</v>
      </c>
      <c r="P37" s="18">
        <f t="shared" ref="P37:Q53" si="32">S37+Y37</f>
        <v>14000</v>
      </c>
      <c r="Q37" s="18">
        <f t="shared" si="32"/>
        <v>17656.820400000001</v>
      </c>
      <c r="R37" s="19">
        <f t="shared" si="13"/>
        <v>126.12014571428571</v>
      </c>
      <c r="S37" s="48">
        <v>3000</v>
      </c>
      <c r="T37" s="48">
        <v>3226.4463999999998</v>
      </c>
      <c r="U37" s="21">
        <f t="shared" si="14"/>
        <v>107.54821333333332</v>
      </c>
      <c r="V37" s="48">
        <v>5500</v>
      </c>
      <c r="W37" s="48">
        <v>5557.4231</v>
      </c>
      <c r="X37" s="21">
        <f t="shared" si="15"/>
        <v>101.04405636363637</v>
      </c>
      <c r="Y37" s="48">
        <v>11000</v>
      </c>
      <c r="Z37" s="48">
        <v>14430.374</v>
      </c>
      <c r="AA37" s="21">
        <f t="shared" si="16"/>
        <v>131.18521818181819</v>
      </c>
      <c r="AB37" s="48">
        <v>4000</v>
      </c>
      <c r="AC37" s="48">
        <v>3400.0776999999998</v>
      </c>
      <c r="AD37" s="21">
        <f t="shared" si="17"/>
        <v>85.001942499999984</v>
      </c>
      <c r="AE37" s="48">
        <v>3500</v>
      </c>
      <c r="AF37" s="48">
        <v>3819.8</v>
      </c>
      <c r="AG37" s="21">
        <f>AF37*100/AE37</f>
        <v>109.13714285714286</v>
      </c>
      <c r="AH37" s="12"/>
      <c r="AI37" s="12"/>
      <c r="AJ37" s="12">
        <v>4964</v>
      </c>
      <c r="AK37" s="12">
        <v>4964</v>
      </c>
      <c r="AL37" s="48">
        <v>129182.2</v>
      </c>
      <c r="AM37" s="48">
        <v>129182.2</v>
      </c>
      <c r="AN37" s="48">
        <v>4398.1000000000004</v>
      </c>
      <c r="AO37" s="48">
        <v>4299.2</v>
      </c>
      <c r="AP37" s="44"/>
      <c r="AQ37" s="12"/>
      <c r="AR37" s="12"/>
      <c r="AS37" s="12"/>
      <c r="AT37" s="17">
        <f t="shared" ref="AT37:AU53" si="33">AW37+AY37+BA37+BC37</f>
        <v>8000</v>
      </c>
      <c r="AU37" s="17">
        <f t="shared" si="33"/>
        <v>7921.0410000000002</v>
      </c>
      <c r="AV37" s="22">
        <f t="shared" si="18"/>
        <v>99.013012500000002</v>
      </c>
      <c r="AW37" s="29">
        <v>2000</v>
      </c>
      <c r="AX37" s="48">
        <v>1827.655</v>
      </c>
      <c r="AY37" s="48"/>
      <c r="AZ37" s="24"/>
      <c r="BA37" s="24"/>
      <c r="BB37" s="49"/>
      <c r="BC37" s="48">
        <v>6000</v>
      </c>
      <c r="BD37" s="48">
        <v>6093.3860000000004</v>
      </c>
      <c r="BE37" s="12"/>
      <c r="BF37" s="12"/>
      <c r="BG37" s="20">
        <v>4358.5</v>
      </c>
      <c r="BH37" s="20">
        <v>4358.5</v>
      </c>
      <c r="BI37" s="29"/>
      <c r="BJ37" s="24"/>
      <c r="BK37" s="48">
        <v>11000</v>
      </c>
      <c r="BL37" s="48">
        <v>10890</v>
      </c>
      <c r="BM37" s="48">
        <v>11000</v>
      </c>
      <c r="BN37" s="48">
        <v>10890</v>
      </c>
      <c r="BO37" s="48"/>
      <c r="BP37" s="48"/>
      <c r="BQ37" s="48"/>
      <c r="BR37" s="48"/>
      <c r="BS37" s="24"/>
      <c r="BT37" s="24"/>
      <c r="BU37" s="48">
        <v>6500.9</v>
      </c>
      <c r="BV37" s="48">
        <v>6098.35</v>
      </c>
      <c r="BW37" s="20"/>
      <c r="BX37" s="15">
        <f t="shared" si="6"/>
        <v>195403.7</v>
      </c>
      <c r="BY37" s="15">
        <f t="shared" si="7"/>
        <v>198147.41220000002</v>
      </c>
      <c r="BZ37" s="12">
        <v>1842</v>
      </c>
      <c r="CA37" s="12">
        <v>1842</v>
      </c>
      <c r="CB37" s="24"/>
      <c r="CC37" s="24"/>
      <c r="CD37" s="12"/>
      <c r="CE37" s="12"/>
      <c r="CF37" s="12"/>
      <c r="CG37" s="12"/>
      <c r="CH37" s="12"/>
      <c r="CI37" s="12"/>
      <c r="CJ37" s="24"/>
      <c r="CK37" s="24"/>
      <c r="CL37" s="20"/>
      <c r="CM37" s="26">
        <f t="shared" ref="CM37:CM53" si="34">BZ37+CB37+CD37+CF37+CH37+CJ37</f>
        <v>1842</v>
      </c>
      <c r="CN37" s="26">
        <f t="shared" ref="CN37:CN53" si="35">CA37+CC37+CE37+CG37+CI37+CK37+CL37</f>
        <v>1842</v>
      </c>
    </row>
    <row r="38" spans="1:92" s="30" customFormat="1">
      <c r="A38" s="13">
        <v>28</v>
      </c>
      <c r="B38" s="13">
        <v>10</v>
      </c>
      <c r="C38" s="14" t="s">
        <v>59</v>
      </c>
      <c r="D38" s="12">
        <v>18485.900000000001</v>
      </c>
      <c r="E38" s="12"/>
      <c r="F38" s="15">
        <f t="shared" si="28"/>
        <v>45339</v>
      </c>
      <c r="G38" s="15">
        <f t="shared" si="28"/>
        <v>45986.724999999999</v>
      </c>
      <c r="H38" s="15">
        <f t="shared" si="29"/>
        <v>101.42862656873773</v>
      </c>
      <c r="I38" s="15">
        <f t="shared" si="30"/>
        <v>-45339</v>
      </c>
      <c r="J38" s="15">
        <f t="shared" si="30"/>
        <v>84923.776000000013</v>
      </c>
      <c r="K38" s="16">
        <v>0</v>
      </c>
      <c r="L38" s="16">
        <v>130910.501</v>
      </c>
      <c r="M38" s="17">
        <f t="shared" si="2"/>
        <v>8314.2999999999993</v>
      </c>
      <c r="N38" s="17">
        <f t="shared" si="3"/>
        <v>8962.0249999999996</v>
      </c>
      <c r="O38" s="17">
        <f t="shared" si="31"/>
        <v>107.79049348712459</v>
      </c>
      <c r="P38" s="18">
        <f t="shared" si="32"/>
        <v>2293.6</v>
      </c>
      <c r="Q38" s="18">
        <f t="shared" si="32"/>
        <v>2843.6770000000001</v>
      </c>
      <c r="R38" s="19">
        <f t="shared" si="13"/>
        <v>123.98312696198117</v>
      </c>
      <c r="S38" s="48">
        <v>100</v>
      </c>
      <c r="T38" s="48">
        <v>129.31800000000001</v>
      </c>
      <c r="U38" s="21">
        <f t="shared" si="14"/>
        <v>129.31800000000001</v>
      </c>
      <c r="V38" s="48">
        <v>3471.3</v>
      </c>
      <c r="W38" s="48">
        <v>3565.348</v>
      </c>
      <c r="X38" s="21">
        <f t="shared" si="15"/>
        <v>102.70930199060869</v>
      </c>
      <c r="Y38" s="48">
        <v>2193.6</v>
      </c>
      <c r="Z38" s="48">
        <v>2714.3589999999999</v>
      </c>
      <c r="AA38" s="21">
        <f t="shared" si="16"/>
        <v>123.73992523705323</v>
      </c>
      <c r="AB38" s="48">
        <v>192</v>
      </c>
      <c r="AC38" s="48">
        <v>192</v>
      </c>
      <c r="AD38" s="21">
        <f t="shared" si="17"/>
        <v>100</v>
      </c>
      <c r="AE38" s="48"/>
      <c r="AF38" s="48"/>
      <c r="AG38" s="20"/>
      <c r="AH38" s="12"/>
      <c r="AI38" s="12"/>
      <c r="AJ38" s="12"/>
      <c r="AK38" s="20"/>
      <c r="AL38" s="48">
        <v>36958.699999999997</v>
      </c>
      <c r="AM38" s="48">
        <v>36958.699999999997</v>
      </c>
      <c r="AN38" s="48">
        <v>66</v>
      </c>
      <c r="AO38" s="48">
        <v>66</v>
      </c>
      <c r="AP38" s="12"/>
      <c r="AQ38" s="12"/>
      <c r="AR38" s="12"/>
      <c r="AS38" s="12"/>
      <c r="AT38" s="17">
        <f t="shared" si="33"/>
        <v>2357.4</v>
      </c>
      <c r="AU38" s="17">
        <f t="shared" si="33"/>
        <v>2361</v>
      </c>
      <c r="AV38" s="22">
        <f t="shared" si="18"/>
        <v>100.15271061338763</v>
      </c>
      <c r="AW38" s="29">
        <v>2333.4</v>
      </c>
      <c r="AX38" s="48">
        <v>2337</v>
      </c>
      <c r="AY38" s="48"/>
      <c r="AZ38" s="24"/>
      <c r="BA38" s="24"/>
      <c r="BB38" s="49"/>
      <c r="BC38" s="48">
        <v>24</v>
      </c>
      <c r="BD38" s="48">
        <v>24</v>
      </c>
      <c r="BE38" s="12"/>
      <c r="BF38" s="12"/>
      <c r="BG38" s="20"/>
      <c r="BH38" s="48"/>
      <c r="BI38" s="29"/>
      <c r="BJ38" s="20"/>
      <c r="BK38" s="48"/>
      <c r="BL38" s="48"/>
      <c r="BM38" s="48"/>
      <c r="BN38" s="48"/>
      <c r="BO38" s="48"/>
      <c r="BP38" s="48"/>
      <c r="BQ38" s="48"/>
      <c r="BR38" s="48"/>
      <c r="BS38" s="24"/>
      <c r="BT38" s="24"/>
      <c r="BU38" s="48"/>
      <c r="BV38" s="48"/>
      <c r="BW38" s="20"/>
      <c r="BX38" s="15">
        <f t="shared" si="6"/>
        <v>45339</v>
      </c>
      <c r="BY38" s="15">
        <f t="shared" si="7"/>
        <v>45986.724999999999</v>
      </c>
      <c r="BZ38" s="12"/>
      <c r="CA38" s="12"/>
      <c r="CB38" s="24"/>
      <c r="CC38" s="24"/>
      <c r="CD38" s="12"/>
      <c r="CE38" s="12"/>
      <c r="CF38" s="12"/>
      <c r="CG38" s="12"/>
      <c r="CH38" s="12"/>
      <c r="CI38" s="12"/>
      <c r="CJ38" s="24"/>
      <c r="CK38" s="24"/>
      <c r="CL38" s="20"/>
      <c r="CM38" s="26">
        <f t="shared" si="34"/>
        <v>0</v>
      </c>
      <c r="CN38" s="26">
        <f t="shared" si="35"/>
        <v>0</v>
      </c>
    </row>
    <row r="39" spans="1:92" s="30" customFormat="1">
      <c r="A39" s="13">
        <v>29</v>
      </c>
      <c r="B39" s="13">
        <v>11</v>
      </c>
      <c r="C39" s="14" t="s">
        <v>60</v>
      </c>
      <c r="D39" s="12">
        <v>354.7</v>
      </c>
      <c r="E39" s="12"/>
      <c r="F39" s="15">
        <f t="shared" si="28"/>
        <v>17359.8</v>
      </c>
      <c r="G39" s="15">
        <f t="shared" si="28"/>
        <v>17329.214</v>
      </c>
      <c r="H39" s="15">
        <f t="shared" si="29"/>
        <v>99.823811334231962</v>
      </c>
      <c r="I39" s="15">
        <f t="shared" si="30"/>
        <v>-17359.8</v>
      </c>
      <c r="J39" s="15">
        <f t="shared" si="30"/>
        <v>113581.28700000001</v>
      </c>
      <c r="K39" s="16">
        <v>0</v>
      </c>
      <c r="L39" s="16">
        <v>130910.501</v>
      </c>
      <c r="M39" s="17">
        <f t="shared" si="2"/>
        <v>923.3</v>
      </c>
      <c r="N39" s="17">
        <f t="shared" si="3"/>
        <v>892.71400000000006</v>
      </c>
      <c r="O39" s="17">
        <f t="shared" si="31"/>
        <v>96.687317231669027</v>
      </c>
      <c r="P39" s="18">
        <f t="shared" si="32"/>
        <v>877.6</v>
      </c>
      <c r="Q39" s="18">
        <f t="shared" si="32"/>
        <v>847.38300000000004</v>
      </c>
      <c r="R39" s="19">
        <f t="shared" si="13"/>
        <v>96.556859617137647</v>
      </c>
      <c r="S39" s="48">
        <v>35.6</v>
      </c>
      <c r="T39" s="48">
        <v>0.436</v>
      </c>
      <c r="U39" s="21">
        <f t="shared" si="14"/>
        <v>1.2247191011235954</v>
      </c>
      <c r="V39" s="48">
        <v>45.7</v>
      </c>
      <c r="W39" s="48">
        <v>45.331000000000003</v>
      </c>
      <c r="X39" s="21">
        <f t="shared" si="15"/>
        <v>99.192560175054709</v>
      </c>
      <c r="Y39" s="48">
        <v>842</v>
      </c>
      <c r="Z39" s="48">
        <v>846.947</v>
      </c>
      <c r="AA39" s="21">
        <f t="shared" si="16"/>
        <v>100.5875296912114</v>
      </c>
      <c r="AB39" s="48">
        <v>0</v>
      </c>
      <c r="AC39" s="48">
        <v>0</v>
      </c>
      <c r="AD39" s="21"/>
      <c r="AE39" s="48"/>
      <c r="AF39" s="48"/>
      <c r="AG39" s="20"/>
      <c r="AH39" s="12"/>
      <c r="AI39" s="12"/>
      <c r="AJ39" s="12"/>
      <c r="AK39" s="20"/>
      <c r="AL39" s="48">
        <v>10436.5</v>
      </c>
      <c r="AM39" s="48">
        <v>10436.5</v>
      </c>
      <c r="AN39" s="48">
        <v>0</v>
      </c>
      <c r="AO39" s="48">
        <v>0</v>
      </c>
      <c r="AP39" s="12"/>
      <c r="AQ39" s="12"/>
      <c r="AR39" s="12"/>
      <c r="AS39" s="12"/>
      <c r="AT39" s="17">
        <f t="shared" si="33"/>
        <v>0</v>
      </c>
      <c r="AU39" s="17">
        <f t="shared" si="33"/>
        <v>0</v>
      </c>
      <c r="AV39" s="22">
        <v>0</v>
      </c>
      <c r="AW39" s="29"/>
      <c r="AX39" s="48">
        <v>0</v>
      </c>
      <c r="AY39" s="48"/>
      <c r="AZ39" s="24"/>
      <c r="BA39" s="24"/>
      <c r="BB39" s="49"/>
      <c r="BC39" s="48"/>
      <c r="BD39" s="48"/>
      <c r="BE39" s="12"/>
      <c r="BF39" s="12"/>
      <c r="BG39" s="20"/>
      <c r="BH39" s="48"/>
      <c r="BI39" s="29"/>
      <c r="BJ39" s="20"/>
      <c r="BK39" s="48"/>
      <c r="BL39" s="48"/>
      <c r="BM39" s="48"/>
      <c r="BN39" s="48"/>
      <c r="BO39" s="48"/>
      <c r="BP39" s="48"/>
      <c r="BQ39" s="48"/>
      <c r="BR39" s="48"/>
      <c r="BS39" s="24"/>
      <c r="BT39" s="24"/>
      <c r="BU39" s="48"/>
      <c r="BV39" s="48"/>
      <c r="BW39" s="20"/>
      <c r="BX39" s="15">
        <f t="shared" si="6"/>
        <v>11359.8</v>
      </c>
      <c r="BY39" s="15">
        <f t="shared" si="7"/>
        <v>11329.214</v>
      </c>
      <c r="BZ39" s="12"/>
      <c r="CA39" s="12"/>
      <c r="CB39" s="24">
        <v>6000</v>
      </c>
      <c r="CC39" s="24">
        <v>6000</v>
      </c>
      <c r="CD39" s="12"/>
      <c r="CE39" s="12"/>
      <c r="CF39" s="12"/>
      <c r="CG39" s="12"/>
      <c r="CH39" s="12"/>
      <c r="CI39" s="12"/>
      <c r="CJ39" s="24"/>
      <c r="CK39" s="24"/>
      <c r="CL39" s="20"/>
      <c r="CM39" s="26">
        <f t="shared" si="34"/>
        <v>6000</v>
      </c>
      <c r="CN39" s="26">
        <f t="shared" si="35"/>
        <v>6000</v>
      </c>
    </row>
    <row r="40" spans="1:92" s="30" customFormat="1">
      <c r="A40" s="13">
        <v>30</v>
      </c>
      <c r="B40" s="13">
        <v>14</v>
      </c>
      <c r="C40" s="14" t="s">
        <v>61</v>
      </c>
      <c r="D40" s="20">
        <v>9612</v>
      </c>
      <c r="E40" s="20"/>
      <c r="F40" s="15">
        <f t="shared" si="28"/>
        <v>61010.1</v>
      </c>
      <c r="G40" s="15">
        <f t="shared" si="28"/>
        <v>61946.639000000003</v>
      </c>
      <c r="H40" s="15">
        <f t="shared" si="29"/>
        <v>101.53505567111021</v>
      </c>
      <c r="I40" s="15">
        <f t="shared" si="30"/>
        <v>-61010.1</v>
      </c>
      <c r="J40" s="15">
        <f t="shared" si="30"/>
        <v>68963.861999999994</v>
      </c>
      <c r="K40" s="16">
        <v>0</v>
      </c>
      <c r="L40" s="16">
        <v>130910.501</v>
      </c>
      <c r="M40" s="17">
        <f t="shared" si="2"/>
        <v>13356.5</v>
      </c>
      <c r="N40" s="17">
        <f t="shared" si="3"/>
        <v>14321.439</v>
      </c>
      <c r="O40" s="17">
        <f t="shared" si="31"/>
        <v>107.22448994871412</v>
      </c>
      <c r="P40" s="18">
        <f t="shared" si="32"/>
        <v>2016</v>
      </c>
      <c r="Q40" s="18">
        <f t="shared" si="32"/>
        <v>3536.7470000000003</v>
      </c>
      <c r="R40" s="19">
        <f t="shared" si="13"/>
        <v>175.43387896825396</v>
      </c>
      <c r="S40" s="48">
        <v>116</v>
      </c>
      <c r="T40" s="48">
        <v>218.51400000000001</v>
      </c>
      <c r="U40" s="21">
        <f t="shared" si="14"/>
        <v>188.37413793103448</v>
      </c>
      <c r="V40" s="48">
        <v>5852</v>
      </c>
      <c r="W40" s="48">
        <v>7216.2049999999999</v>
      </c>
      <c r="X40" s="21">
        <f t="shared" si="15"/>
        <v>123.31177375256323</v>
      </c>
      <c r="Y40" s="48">
        <v>1900</v>
      </c>
      <c r="Z40" s="48">
        <v>3318.2330000000002</v>
      </c>
      <c r="AA40" s="21">
        <f t="shared" si="16"/>
        <v>174.64384210526319</v>
      </c>
      <c r="AB40" s="48">
        <v>394</v>
      </c>
      <c r="AC40" s="48">
        <v>270</v>
      </c>
      <c r="AD40" s="21">
        <f t="shared" si="17"/>
        <v>68.527918781725887</v>
      </c>
      <c r="AE40" s="48"/>
      <c r="AF40" s="48"/>
      <c r="AG40" s="20"/>
      <c r="AH40" s="20"/>
      <c r="AI40" s="20"/>
      <c r="AJ40" s="20"/>
      <c r="AK40" s="20"/>
      <c r="AL40" s="48">
        <v>47400.4</v>
      </c>
      <c r="AM40" s="48">
        <v>47400.4</v>
      </c>
      <c r="AN40" s="48">
        <v>253.2</v>
      </c>
      <c r="AO40" s="48">
        <v>224.8</v>
      </c>
      <c r="AP40" s="20"/>
      <c r="AQ40" s="12"/>
      <c r="AR40" s="12"/>
      <c r="AS40" s="12"/>
      <c r="AT40" s="17">
        <f t="shared" si="33"/>
        <v>262</v>
      </c>
      <c r="AU40" s="17">
        <f t="shared" si="33"/>
        <v>265.97199999999998</v>
      </c>
      <c r="AV40" s="22">
        <f t="shared" si="18"/>
        <v>101.51603053435115</v>
      </c>
      <c r="AW40" s="29">
        <v>262</v>
      </c>
      <c r="AX40" s="48">
        <v>265.97199999999998</v>
      </c>
      <c r="AY40" s="48"/>
      <c r="AZ40" s="24"/>
      <c r="BA40" s="24"/>
      <c r="BB40" s="49"/>
      <c r="BC40" s="48"/>
      <c r="BD40" s="48"/>
      <c r="BE40" s="20"/>
      <c r="BF40" s="20"/>
      <c r="BG40" s="20"/>
      <c r="BH40" s="48"/>
      <c r="BI40" s="29"/>
      <c r="BJ40" s="20"/>
      <c r="BK40" s="48"/>
      <c r="BL40" s="48"/>
      <c r="BM40" s="48"/>
      <c r="BN40" s="48"/>
      <c r="BO40" s="48"/>
      <c r="BP40" s="48"/>
      <c r="BQ40" s="48"/>
      <c r="BR40" s="48"/>
      <c r="BS40" s="24"/>
      <c r="BT40" s="24"/>
      <c r="BU40" s="48">
        <v>4832.5</v>
      </c>
      <c r="BV40" s="48">
        <v>3032.5149999999999</v>
      </c>
      <c r="BW40" s="20"/>
      <c r="BX40" s="15">
        <f t="shared" si="6"/>
        <v>61010.1</v>
      </c>
      <c r="BY40" s="15">
        <f t="shared" si="7"/>
        <v>61946.639000000003</v>
      </c>
      <c r="BZ40" s="20"/>
      <c r="CA40" s="20"/>
      <c r="CB40" s="24"/>
      <c r="CC40" s="24"/>
      <c r="CD40" s="20"/>
      <c r="CE40" s="20"/>
      <c r="CF40" s="20"/>
      <c r="CG40" s="20"/>
      <c r="CH40" s="20"/>
      <c r="CI40" s="20"/>
      <c r="CJ40" s="24"/>
      <c r="CK40" s="24"/>
      <c r="CL40" s="20"/>
      <c r="CM40" s="26">
        <f t="shared" si="34"/>
        <v>0</v>
      </c>
      <c r="CN40" s="26">
        <f t="shared" si="35"/>
        <v>0</v>
      </c>
    </row>
    <row r="41" spans="1:92" s="30" customFormat="1">
      <c r="A41" s="13">
        <v>31</v>
      </c>
      <c r="B41" s="13">
        <v>30</v>
      </c>
      <c r="C41" s="14" t="s">
        <v>62</v>
      </c>
      <c r="D41" s="20">
        <v>8429.7000000000007</v>
      </c>
      <c r="E41" s="20"/>
      <c r="F41" s="15">
        <f t="shared" si="28"/>
        <v>29890.799999999996</v>
      </c>
      <c r="G41" s="15">
        <f t="shared" si="28"/>
        <v>30918.58</v>
      </c>
      <c r="H41" s="15">
        <f t="shared" si="29"/>
        <v>103.43844928874439</v>
      </c>
      <c r="I41" s="15">
        <f t="shared" si="30"/>
        <v>-29890.799999999996</v>
      </c>
      <c r="J41" s="15">
        <f t="shared" si="30"/>
        <v>99991.921000000002</v>
      </c>
      <c r="K41" s="16">
        <v>0</v>
      </c>
      <c r="L41" s="16">
        <v>130910.501</v>
      </c>
      <c r="M41" s="17">
        <f t="shared" si="2"/>
        <v>5667.4</v>
      </c>
      <c r="N41" s="17">
        <f t="shared" si="3"/>
        <v>6737.58</v>
      </c>
      <c r="O41" s="17">
        <f t="shared" si="31"/>
        <v>118.88308571831881</v>
      </c>
      <c r="P41" s="18">
        <f t="shared" si="32"/>
        <v>1682.7</v>
      </c>
      <c r="Q41" s="18">
        <f t="shared" si="32"/>
        <v>2354.8789999999999</v>
      </c>
      <c r="R41" s="19">
        <f t="shared" si="13"/>
        <v>139.94645510191953</v>
      </c>
      <c r="S41" s="48">
        <v>22.3</v>
      </c>
      <c r="T41" s="48">
        <v>2.2559999999999998</v>
      </c>
      <c r="U41" s="21">
        <f t="shared" si="14"/>
        <v>10.11659192825112</v>
      </c>
      <c r="V41" s="48">
        <v>2853.7</v>
      </c>
      <c r="W41" s="48">
        <v>3027.5329999999999</v>
      </c>
      <c r="X41" s="21">
        <f t="shared" si="15"/>
        <v>106.0914952517784</v>
      </c>
      <c r="Y41" s="48">
        <v>1660.4</v>
      </c>
      <c r="Z41" s="48">
        <v>2352.623</v>
      </c>
      <c r="AA41" s="21">
        <f t="shared" si="16"/>
        <v>141.69013490725126</v>
      </c>
      <c r="AB41" s="48">
        <v>196</v>
      </c>
      <c r="AC41" s="48">
        <v>263</v>
      </c>
      <c r="AD41" s="21">
        <f t="shared" si="17"/>
        <v>134.18367346938774</v>
      </c>
      <c r="AE41" s="48"/>
      <c r="AF41" s="48"/>
      <c r="AG41" s="20"/>
      <c r="AH41" s="20"/>
      <c r="AI41" s="20"/>
      <c r="AJ41" s="20"/>
      <c r="AK41" s="20"/>
      <c r="AL41" s="48">
        <v>24138.799999999999</v>
      </c>
      <c r="AM41" s="48">
        <v>24138.799999999999</v>
      </c>
      <c r="AN41" s="48">
        <v>84.6</v>
      </c>
      <c r="AO41" s="48">
        <v>42.2</v>
      </c>
      <c r="AP41" s="20"/>
      <c r="AQ41" s="12"/>
      <c r="AR41" s="12"/>
      <c r="AS41" s="12"/>
      <c r="AT41" s="17">
        <f t="shared" si="33"/>
        <v>660</v>
      </c>
      <c r="AU41" s="17">
        <f t="shared" si="33"/>
        <v>815</v>
      </c>
      <c r="AV41" s="22">
        <f t="shared" si="18"/>
        <v>123.48484848484848</v>
      </c>
      <c r="AW41" s="29">
        <v>660</v>
      </c>
      <c r="AX41" s="48">
        <v>765</v>
      </c>
      <c r="AY41" s="48"/>
      <c r="AZ41" s="24"/>
      <c r="BA41" s="24"/>
      <c r="BB41" s="49"/>
      <c r="BC41" s="48"/>
      <c r="BD41" s="48">
        <v>50</v>
      </c>
      <c r="BE41" s="20"/>
      <c r="BF41" s="20"/>
      <c r="BG41" s="20"/>
      <c r="BH41" s="48"/>
      <c r="BI41" s="29"/>
      <c r="BJ41" s="20"/>
      <c r="BK41" s="48"/>
      <c r="BL41" s="48">
        <v>3</v>
      </c>
      <c r="BM41" s="48"/>
      <c r="BN41" s="48"/>
      <c r="BO41" s="48"/>
      <c r="BP41" s="48"/>
      <c r="BQ41" s="48"/>
      <c r="BR41" s="48"/>
      <c r="BS41" s="24"/>
      <c r="BT41" s="24"/>
      <c r="BU41" s="48">
        <v>275</v>
      </c>
      <c r="BV41" s="48">
        <v>274.16800000000001</v>
      </c>
      <c r="BW41" s="20"/>
      <c r="BX41" s="15">
        <f t="shared" si="6"/>
        <v>29890.799999999996</v>
      </c>
      <c r="BY41" s="15">
        <f t="shared" si="7"/>
        <v>30918.58</v>
      </c>
      <c r="BZ41" s="20"/>
      <c r="CA41" s="20"/>
      <c r="CB41" s="24"/>
      <c r="CC41" s="24"/>
      <c r="CD41" s="20"/>
      <c r="CE41" s="20"/>
      <c r="CF41" s="20"/>
      <c r="CG41" s="20"/>
      <c r="CH41" s="20"/>
      <c r="CI41" s="20"/>
      <c r="CJ41" s="24"/>
      <c r="CK41" s="24"/>
      <c r="CL41" s="20"/>
      <c r="CM41" s="26">
        <f t="shared" si="34"/>
        <v>0</v>
      </c>
      <c r="CN41" s="26">
        <f t="shared" si="35"/>
        <v>0</v>
      </c>
    </row>
    <row r="42" spans="1:92" s="30" customFormat="1">
      <c r="A42" s="13">
        <v>32</v>
      </c>
      <c r="B42" s="13">
        <v>31</v>
      </c>
      <c r="C42" s="14" t="s">
        <v>63</v>
      </c>
      <c r="D42" s="20"/>
      <c r="E42" s="20"/>
      <c r="F42" s="15">
        <f t="shared" si="28"/>
        <v>6939.2849999999999</v>
      </c>
      <c r="G42" s="15">
        <f t="shared" si="28"/>
        <v>6854.933</v>
      </c>
      <c r="H42" s="15">
        <f t="shared" si="29"/>
        <v>98.784428078685337</v>
      </c>
      <c r="I42" s="15">
        <f t="shared" si="30"/>
        <v>-6939.2849999999999</v>
      </c>
      <c r="J42" s="15">
        <f t="shared" si="30"/>
        <v>124055.568</v>
      </c>
      <c r="K42" s="16">
        <v>0</v>
      </c>
      <c r="L42" s="16">
        <v>130910.501</v>
      </c>
      <c r="M42" s="17">
        <f t="shared" si="2"/>
        <v>2377.8850000000002</v>
      </c>
      <c r="N42" s="17">
        <f t="shared" si="3"/>
        <v>2293.5330000000004</v>
      </c>
      <c r="O42" s="17">
        <f t="shared" si="31"/>
        <v>96.452645943769369</v>
      </c>
      <c r="P42" s="18">
        <f t="shared" si="32"/>
        <v>238</v>
      </c>
      <c r="Q42" s="18">
        <f t="shared" si="32"/>
        <v>185.69799999999998</v>
      </c>
      <c r="R42" s="19">
        <f t="shared" si="13"/>
        <v>78.024369747899144</v>
      </c>
      <c r="S42" s="48">
        <v>6.4</v>
      </c>
      <c r="T42" s="48">
        <v>0.11700000000000001</v>
      </c>
      <c r="U42" s="21">
        <f t="shared" si="14"/>
        <v>1.828125</v>
      </c>
      <c r="V42" s="48">
        <v>574.5</v>
      </c>
      <c r="W42" s="48">
        <v>495.6</v>
      </c>
      <c r="X42" s="21">
        <f t="shared" si="15"/>
        <v>86.266318537859007</v>
      </c>
      <c r="Y42" s="48">
        <v>231.6</v>
      </c>
      <c r="Z42" s="48">
        <v>185.58099999999999</v>
      </c>
      <c r="AA42" s="21">
        <f t="shared" si="16"/>
        <v>80.129965457685657</v>
      </c>
      <c r="AB42" s="48">
        <v>18</v>
      </c>
      <c r="AC42" s="48">
        <v>17.850000000000001</v>
      </c>
      <c r="AD42" s="21">
        <f t="shared" si="17"/>
        <v>99.166666666666686</v>
      </c>
      <c r="AE42" s="48"/>
      <c r="AF42" s="48"/>
      <c r="AG42" s="20"/>
      <c r="AH42" s="20"/>
      <c r="AI42" s="20"/>
      <c r="AJ42" s="20"/>
      <c r="AK42" s="20"/>
      <c r="AL42" s="48">
        <v>4561.3999999999996</v>
      </c>
      <c r="AM42" s="48">
        <v>4561.3999999999996</v>
      </c>
      <c r="AN42" s="48">
        <v>0</v>
      </c>
      <c r="AO42" s="48">
        <v>0</v>
      </c>
      <c r="AP42" s="20"/>
      <c r="AQ42" s="12"/>
      <c r="AR42" s="12"/>
      <c r="AS42" s="12"/>
      <c r="AT42" s="17">
        <f t="shared" si="33"/>
        <v>300</v>
      </c>
      <c r="AU42" s="17">
        <f t="shared" si="33"/>
        <v>347.1</v>
      </c>
      <c r="AV42" s="22">
        <f t="shared" si="18"/>
        <v>115.7</v>
      </c>
      <c r="AW42" s="29">
        <v>300</v>
      </c>
      <c r="AX42" s="48">
        <v>347.1</v>
      </c>
      <c r="AY42" s="48"/>
      <c r="AZ42" s="24"/>
      <c r="BA42" s="24"/>
      <c r="BB42" s="49"/>
      <c r="BC42" s="48"/>
      <c r="BD42" s="48"/>
      <c r="BE42" s="20"/>
      <c r="BF42" s="20"/>
      <c r="BG42" s="20"/>
      <c r="BH42" s="48"/>
      <c r="BI42" s="29"/>
      <c r="BJ42" s="24"/>
      <c r="BK42" s="48">
        <v>2.5</v>
      </c>
      <c r="BL42" s="48">
        <v>2.4</v>
      </c>
      <c r="BM42" s="48"/>
      <c r="BN42" s="48"/>
      <c r="BO42" s="48"/>
      <c r="BP42" s="48"/>
      <c r="BQ42" s="48"/>
      <c r="BR42" s="48"/>
      <c r="BS42" s="24"/>
      <c r="BT42" s="24"/>
      <c r="BU42" s="48">
        <v>1244.885</v>
      </c>
      <c r="BV42" s="48">
        <v>1244.885</v>
      </c>
      <c r="BW42" s="20"/>
      <c r="BX42" s="15">
        <f t="shared" si="6"/>
        <v>6939.2849999999999</v>
      </c>
      <c r="BY42" s="15">
        <f t="shared" si="7"/>
        <v>6854.933</v>
      </c>
      <c r="BZ42" s="20"/>
      <c r="CA42" s="20"/>
      <c r="CB42" s="24"/>
      <c r="CC42" s="24"/>
      <c r="CD42" s="20"/>
      <c r="CE42" s="20"/>
      <c r="CF42" s="20"/>
      <c r="CG42" s="20"/>
      <c r="CH42" s="20"/>
      <c r="CI42" s="20"/>
      <c r="CJ42" s="24"/>
      <c r="CK42" s="24"/>
      <c r="CL42" s="20"/>
      <c r="CM42" s="26">
        <f t="shared" si="34"/>
        <v>0</v>
      </c>
      <c r="CN42" s="26">
        <f t="shared" si="35"/>
        <v>0</v>
      </c>
    </row>
    <row r="43" spans="1:92" s="30" customFormat="1">
      <c r="A43" s="13">
        <v>33</v>
      </c>
      <c r="B43" s="13">
        <v>45</v>
      </c>
      <c r="C43" s="14" t="s">
        <v>64</v>
      </c>
      <c r="D43" s="20">
        <v>3156.4</v>
      </c>
      <c r="E43" s="20"/>
      <c r="F43" s="15">
        <f t="shared" si="28"/>
        <v>36643.160000000003</v>
      </c>
      <c r="G43" s="15">
        <f t="shared" si="28"/>
        <v>38248.15</v>
      </c>
      <c r="H43" s="15">
        <f t="shared" si="29"/>
        <v>104.38005346700447</v>
      </c>
      <c r="I43" s="15">
        <f t="shared" si="30"/>
        <v>-36643.160000000003</v>
      </c>
      <c r="J43" s="15">
        <f t="shared" si="30"/>
        <v>92662.350999999995</v>
      </c>
      <c r="K43" s="16">
        <v>0</v>
      </c>
      <c r="L43" s="16">
        <v>130910.501</v>
      </c>
      <c r="M43" s="17">
        <f t="shared" ref="M43:M72" si="36">S43+V43+Y43+AB43+AE43+AH43+AR43+AW43+AY43+BA43+BC43+BE43+BI43+BK43+BO43+BQ43+BU43</f>
        <v>8109.26</v>
      </c>
      <c r="N43" s="17">
        <f t="shared" ref="N43:N72" si="37">T43+W43+Z43+AC43+AF43+AI43+AS43+AX43+AZ43+BB43+BD43+BF43+BJ43+BL43+BP43+BR43+BV43</f>
        <v>9747.5500000000011</v>
      </c>
      <c r="O43" s="17">
        <f t="shared" si="31"/>
        <v>120.20270653549154</v>
      </c>
      <c r="P43" s="18">
        <f t="shared" si="32"/>
        <v>2000</v>
      </c>
      <c r="Q43" s="18">
        <f t="shared" si="32"/>
        <v>3538.13</v>
      </c>
      <c r="R43" s="19">
        <f t="shared" si="13"/>
        <v>176.90650000000002</v>
      </c>
      <c r="S43" s="48"/>
      <c r="T43" s="48">
        <v>0.35899999999999999</v>
      </c>
      <c r="U43" s="21"/>
      <c r="V43" s="48">
        <v>3027</v>
      </c>
      <c r="W43" s="48">
        <v>3077.51</v>
      </c>
      <c r="X43" s="21">
        <f t="shared" si="15"/>
        <v>101.66864882722167</v>
      </c>
      <c r="Y43" s="48">
        <v>2000</v>
      </c>
      <c r="Z43" s="48">
        <v>3537.7710000000002</v>
      </c>
      <c r="AA43" s="21">
        <f t="shared" si="16"/>
        <v>176.88855000000001</v>
      </c>
      <c r="AB43" s="48">
        <v>80</v>
      </c>
      <c r="AC43" s="48">
        <v>110.1</v>
      </c>
      <c r="AD43" s="21">
        <f t="shared" si="17"/>
        <v>137.625</v>
      </c>
      <c r="AE43" s="48"/>
      <c r="AF43" s="48"/>
      <c r="AG43" s="20"/>
      <c r="AH43" s="20"/>
      <c r="AI43" s="20"/>
      <c r="AJ43" s="20"/>
      <c r="AK43" s="20"/>
      <c r="AL43" s="48">
        <v>28334.1</v>
      </c>
      <c r="AM43" s="48">
        <v>28334.1</v>
      </c>
      <c r="AN43" s="48">
        <v>199.8</v>
      </c>
      <c r="AO43" s="48">
        <v>166.5</v>
      </c>
      <c r="AP43" s="20"/>
      <c r="AQ43" s="12"/>
      <c r="AR43" s="12"/>
      <c r="AS43" s="12"/>
      <c r="AT43" s="17">
        <f t="shared" si="33"/>
        <v>320</v>
      </c>
      <c r="AU43" s="17">
        <f t="shared" si="33"/>
        <v>339.55</v>
      </c>
      <c r="AV43" s="22">
        <f t="shared" si="18"/>
        <v>106.109375</v>
      </c>
      <c r="AW43" s="29">
        <v>300</v>
      </c>
      <c r="AX43" s="48">
        <v>339.55</v>
      </c>
      <c r="AY43" s="48"/>
      <c r="AZ43" s="24"/>
      <c r="BA43" s="24"/>
      <c r="BB43" s="49"/>
      <c r="BC43" s="48">
        <v>20</v>
      </c>
      <c r="BD43" s="48">
        <v>0</v>
      </c>
      <c r="BE43" s="20"/>
      <c r="BF43" s="20"/>
      <c r="BG43" s="20"/>
      <c r="BH43" s="48"/>
      <c r="BI43" s="29"/>
      <c r="BJ43" s="20"/>
      <c r="BK43" s="48"/>
      <c r="BL43" s="48"/>
      <c r="BM43" s="48"/>
      <c r="BN43" s="48"/>
      <c r="BO43" s="48"/>
      <c r="BP43" s="48"/>
      <c r="BQ43" s="48"/>
      <c r="BR43" s="48"/>
      <c r="BS43" s="24"/>
      <c r="BT43" s="24"/>
      <c r="BU43" s="48">
        <v>2682.26</v>
      </c>
      <c r="BV43" s="48">
        <v>2682.26</v>
      </c>
      <c r="BW43" s="20"/>
      <c r="BX43" s="15">
        <f t="shared" ref="BX43:BX72" si="38">S43+V43+Y43+AB43+AE43+AH43+AJ43+AL43+AN43+AP43+AR43+AW43+AY43+BA43+BC43+BE43+BG43+BI43+BK43+BO43+BQ43+BS43+BU43</f>
        <v>36643.160000000003</v>
      </c>
      <c r="BY43" s="15">
        <f t="shared" ref="BY43:BY72" si="39">T43+W43+Z43+AC43+AF43+AI43+AK43+AM43+AO43+AQ43+AS43+AX43+AZ43+BB43+BD43+BF43+BH43+BJ43+BL43+BP43+BR43+BT43+BV43+BW43</f>
        <v>38248.15</v>
      </c>
      <c r="BZ43" s="20"/>
      <c r="CA43" s="20"/>
      <c r="CB43" s="24"/>
      <c r="CC43" s="24"/>
      <c r="CD43" s="20"/>
      <c r="CE43" s="20"/>
      <c r="CF43" s="20"/>
      <c r="CG43" s="20"/>
      <c r="CH43" s="20"/>
      <c r="CI43" s="20"/>
      <c r="CJ43" s="24"/>
      <c r="CK43" s="24"/>
      <c r="CL43" s="20"/>
      <c r="CM43" s="26">
        <f t="shared" si="34"/>
        <v>0</v>
      </c>
      <c r="CN43" s="26">
        <f t="shared" si="35"/>
        <v>0</v>
      </c>
    </row>
    <row r="44" spans="1:92" s="30" customFormat="1">
      <c r="A44" s="13">
        <v>34</v>
      </c>
      <c r="B44" s="13">
        <v>46</v>
      </c>
      <c r="C44" s="14" t="s">
        <v>65</v>
      </c>
      <c r="D44" s="20">
        <v>4819.3999999999996</v>
      </c>
      <c r="E44" s="20"/>
      <c r="F44" s="15">
        <f t="shared" si="28"/>
        <v>24452.125</v>
      </c>
      <c r="G44" s="15">
        <f t="shared" si="28"/>
        <v>24600.896999999997</v>
      </c>
      <c r="H44" s="15">
        <f t="shared" si="29"/>
        <v>100.60842155845349</v>
      </c>
      <c r="I44" s="15">
        <f t="shared" si="30"/>
        <v>-24452.125</v>
      </c>
      <c r="J44" s="15">
        <f t="shared" si="30"/>
        <v>106309.60400000001</v>
      </c>
      <c r="K44" s="16">
        <v>0</v>
      </c>
      <c r="L44" s="16">
        <v>130910.501</v>
      </c>
      <c r="M44" s="17">
        <f t="shared" si="36"/>
        <v>6634.7249999999995</v>
      </c>
      <c r="N44" s="17">
        <f t="shared" si="37"/>
        <v>6825.7970000000005</v>
      </c>
      <c r="O44" s="17">
        <f t="shared" si="31"/>
        <v>102.87987821650484</v>
      </c>
      <c r="P44" s="18">
        <f t="shared" si="32"/>
        <v>848.4</v>
      </c>
      <c r="Q44" s="18">
        <f t="shared" si="32"/>
        <v>643.33900000000006</v>
      </c>
      <c r="R44" s="19">
        <f t="shared" si="13"/>
        <v>75.829679396511082</v>
      </c>
      <c r="S44" s="48">
        <v>21.4</v>
      </c>
      <c r="T44" s="48">
        <v>0.35499999999999998</v>
      </c>
      <c r="U44" s="21">
        <f t="shared" si="14"/>
        <v>1.6588785046728973</v>
      </c>
      <c r="V44" s="48">
        <v>1830</v>
      </c>
      <c r="W44" s="48">
        <v>1853.46</v>
      </c>
      <c r="X44" s="21">
        <f t="shared" si="15"/>
        <v>101.28196721311475</v>
      </c>
      <c r="Y44" s="48">
        <v>827</v>
      </c>
      <c r="Z44" s="48">
        <v>642.98400000000004</v>
      </c>
      <c r="AA44" s="21">
        <f t="shared" si="16"/>
        <v>77.748972188633616</v>
      </c>
      <c r="AB44" s="48">
        <v>126</v>
      </c>
      <c r="AC44" s="48">
        <v>127</v>
      </c>
      <c r="AD44" s="21">
        <f t="shared" si="17"/>
        <v>100.7936507936508</v>
      </c>
      <c r="AE44" s="48"/>
      <c r="AF44" s="48"/>
      <c r="AG44" s="20"/>
      <c r="AH44" s="20"/>
      <c r="AI44" s="20"/>
      <c r="AJ44" s="20"/>
      <c r="AK44" s="20"/>
      <c r="AL44" s="48">
        <v>17620.599999999999</v>
      </c>
      <c r="AM44" s="48">
        <v>17620.599999999999</v>
      </c>
      <c r="AN44" s="48">
        <v>196.8</v>
      </c>
      <c r="AO44" s="48">
        <v>154.5</v>
      </c>
      <c r="AP44" s="20"/>
      <c r="AQ44" s="12"/>
      <c r="AR44" s="12"/>
      <c r="AS44" s="12"/>
      <c r="AT44" s="17">
        <f t="shared" si="33"/>
        <v>1490</v>
      </c>
      <c r="AU44" s="17">
        <f t="shared" si="33"/>
        <v>1403.498</v>
      </c>
      <c r="AV44" s="22">
        <f t="shared" si="18"/>
        <v>94.194496644295299</v>
      </c>
      <c r="AW44" s="29">
        <v>990</v>
      </c>
      <c r="AX44" s="48">
        <v>993.49800000000005</v>
      </c>
      <c r="AY44" s="48"/>
      <c r="AZ44" s="24"/>
      <c r="BA44" s="24"/>
      <c r="BB44" s="49"/>
      <c r="BC44" s="48">
        <v>500</v>
      </c>
      <c r="BD44" s="48">
        <v>410</v>
      </c>
      <c r="BE44" s="20"/>
      <c r="BF44" s="20"/>
      <c r="BG44" s="20"/>
      <c r="BH44" s="48"/>
      <c r="BI44" s="29"/>
      <c r="BJ44" s="24"/>
      <c r="BK44" s="48">
        <v>5</v>
      </c>
      <c r="BL44" s="48">
        <v>0</v>
      </c>
      <c r="BM44" s="48"/>
      <c r="BN44" s="48"/>
      <c r="BO44" s="48"/>
      <c r="BP44" s="48"/>
      <c r="BQ44" s="48"/>
      <c r="BR44" s="48"/>
      <c r="BS44" s="24"/>
      <c r="BT44" s="24"/>
      <c r="BU44" s="48">
        <v>2335.3249999999998</v>
      </c>
      <c r="BV44" s="48">
        <v>2798.5</v>
      </c>
      <c r="BW44" s="20"/>
      <c r="BX44" s="15">
        <f t="shared" si="38"/>
        <v>24452.125</v>
      </c>
      <c r="BY44" s="15">
        <f t="shared" si="39"/>
        <v>24600.896999999997</v>
      </c>
      <c r="BZ44" s="20"/>
      <c r="CA44" s="20"/>
      <c r="CB44" s="24"/>
      <c r="CC44" s="24"/>
      <c r="CD44" s="20"/>
      <c r="CE44" s="20"/>
      <c r="CF44" s="20"/>
      <c r="CG44" s="20"/>
      <c r="CH44" s="20"/>
      <c r="CI44" s="20"/>
      <c r="CJ44" s="24"/>
      <c r="CK44" s="24"/>
      <c r="CL44" s="20"/>
      <c r="CM44" s="26">
        <f t="shared" si="34"/>
        <v>0</v>
      </c>
      <c r="CN44" s="26">
        <f t="shared" si="35"/>
        <v>0</v>
      </c>
    </row>
    <row r="45" spans="1:92" s="30" customFormat="1">
      <c r="A45" s="13">
        <v>35</v>
      </c>
      <c r="B45" s="13">
        <v>48</v>
      </c>
      <c r="C45" s="14" t="s">
        <v>66</v>
      </c>
      <c r="D45" s="20">
        <v>6241.3</v>
      </c>
      <c r="E45" s="20"/>
      <c r="F45" s="15">
        <f t="shared" si="28"/>
        <v>33917.32</v>
      </c>
      <c r="G45" s="15">
        <f t="shared" si="28"/>
        <v>33710.309000000001</v>
      </c>
      <c r="H45" s="15">
        <f t="shared" si="29"/>
        <v>99.389659914167751</v>
      </c>
      <c r="I45" s="15">
        <f t="shared" si="30"/>
        <v>-33917.32</v>
      </c>
      <c r="J45" s="15">
        <f t="shared" si="30"/>
        <v>97200.19200000001</v>
      </c>
      <c r="K45" s="16">
        <v>0</v>
      </c>
      <c r="L45" s="16">
        <v>130910.501</v>
      </c>
      <c r="M45" s="17">
        <f t="shared" si="36"/>
        <v>9177.619999999999</v>
      </c>
      <c r="N45" s="17">
        <f t="shared" si="37"/>
        <v>9004.6090000000004</v>
      </c>
      <c r="O45" s="17">
        <f t="shared" si="31"/>
        <v>98.114859843837522</v>
      </c>
      <c r="P45" s="18">
        <f t="shared" si="32"/>
        <v>1440</v>
      </c>
      <c r="Q45" s="18">
        <f t="shared" si="32"/>
        <v>1561.1560000000002</v>
      </c>
      <c r="R45" s="19">
        <f t="shared" si="13"/>
        <v>108.41361111111112</v>
      </c>
      <c r="S45" s="48">
        <v>40</v>
      </c>
      <c r="T45" s="48">
        <v>20.324000000000002</v>
      </c>
      <c r="U45" s="21">
        <f t="shared" si="14"/>
        <v>50.81</v>
      </c>
      <c r="V45" s="48">
        <v>3500</v>
      </c>
      <c r="W45" s="48">
        <v>3574.384</v>
      </c>
      <c r="X45" s="21">
        <f t="shared" si="15"/>
        <v>102.12525714285715</v>
      </c>
      <c r="Y45" s="48">
        <v>1400</v>
      </c>
      <c r="Z45" s="48">
        <v>1540.8320000000001</v>
      </c>
      <c r="AA45" s="21">
        <f t="shared" si="16"/>
        <v>110.05942857142858</v>
      </c>
      <c r="AB45" s="48">
        <v>60</v>
      </c>
      <c r="AC45" s="48">
        <v>60</v>
      </c>
      <c r="AD45" s="21">
        <f t="shared" si="17"/>
        <v>100</v>
      </c>
      <c r="AE45" s="48"/>
      <c r="AF45" s="48"/>
      <c r="AG45" s="20"/>
      <c r="AH45" s="20"/>
      <c r="AI45" s="20"/>
      <c r="AJ45" s="20"/>
      <c r="AK45" s="20"/>
      <c r="AL45" s="48">
        <v>24382.7</v>
      </c>
      <c r="AM45" s="48">
        <v>24382.5</v>
      </c>
      <c r="AN45" s="48">
        <v>357</v>
      </c>
      <c r="AO45" s="48">
        <v>323.2</v>
      </c>
      <c r="AP45" s="20"/>
      <c r="AQ45" s="12"/>
      <c r="AR45" s="12"/>
      <c r="AS45" s="12"/>
      <c r="AT45" s="17">
        <f t="shared" si="33"/>
        <v>1180</v>
      </c>
      <c r="AU45" s="17">
        <f t="shared" si="33"/>
        <v>979.50900000000001</v>
      </c>
      <c r="AV45" s="22">
        <f t="shared" si="18"/>
        <v>83.009237288135594</v>
      </c>
      <c r="AW45" s="29">
        <v>780</v>
      </c>
      <c r="AX45" s="48">
        <v>802.95899999999995</v>
      </c>
      <c r="AY45" s="48"/>
      <c r="AZ45" s="24"/>
      <c r="BA45" s="24"/>
      <c r="BB45" s="49"/>
      <c r="BC45" s="48">
        <v>400</v>
      </c>
      <c r="BD45" s="48">
        <v>176.55</v>
      </c>
      <c r="BE45" s="20"/>
      <c r="BF45" s="20"/>
      <c r="BG45" s="20"/>
      <c r="BH45" s="48"/>
      <c r="BI45" s="29"/>
      <c r="BJ45" s="20"/>
      <c r="BK45" s="48"/>
      <c r="BL45" s="48"/>
      <c r="BM45" s="48"/>
      <c r="BN45" s="48"/>
      <c r="BO45" s="48"/>
      <c r="BP45" s="48"/>
      <c r="BQ45" s="48"/>
      <c r="BR45" s="48"/>
      <c r="BS45" s="24"/>
      <c r="BT45" s="24"/>
      <c r="BU45" s="48">
        <v>2997.62</v>
      </c>
      <c r="BV45" s="48">
        <v>2829.56</v>
      </c>
      <c r="BW45" s="20"/>
      <c r="BX45" s="15">
        <f t="shared" si="38"/>
        <v>33917.32</v>
      </c>
      <c r="BY45" s="15">
        <f t="shared" si="39"/>
        <v>33710.309000000001</v>
      </c>
      <c r="BZ45" s="20"/>
      <c r="CA45" s="20"/>
      <c r="CB45" s="24"/>
      <c r="CC45" s="24"/>
      <c r="CD45" s="20"/>
      <c r="CE45" s="20"/>
      <c r="CF45" s="20"/>
      <c r="CG45" s="20"/>
      <c r="CH45" s="20"/>
      <c r="CI45" s="20"/>
      <c r="CJ45" s="24"/>
      <c r="CK45" s="24"/>
      <c r="CL45" s="20"/>
      <c r="CM45" s="26">
        <f t="shared" si="34"/>
        <v>0</v>
      </c>
      <c r="CN45" s="26">
        <f t="shared" si="35"/>
        <v>0</v>
      </c>
    </row>
    <row r="46" spans="1:92" s="30" customFormat="1">
      <c r="A46" s="13">
        <v>36</v>
      </c>
      <c r="B46" s="13">
        <v>47</v>
      </c>
      <c r="C46" s="14" t="s">
        <v>67</v>
      </c>
      <c r="D46" s="20">
        <v>3401.1</v>
      </c>
      <c r="E46" s="20"/>
      <c r="F46" s="15">
        <f t="shared" si="28"/>
        <v>25986.059999999998</v>
      </c>
      <c r="G46" s="15">
        <f t="shared" si="28"/>
        <v>25903.251999999997</v>
      </c>
      <c r="H46" s="15">
        <f t="shared" si="29"/>
        <v>99.681336839828731</v>
      </c>
      <c r="I46" s="15">
        <f t="shared" si="30"/>
        <v>-25986.059999999998</v>
      </c>
      <c r="J46" s="15">
        <f t="shared" si="30"/>
        <v>105007.24900000001</v>
      </c>
      <c r="K46" s="16">
        <v>0</v>
      </c>
      <c r="L46" s="16">
        <v>130910.501</v>
      </c>
      <c r="M46" s="17">
        <f t="shared" si="36"/>
        <v>9871.76</v>
      </c>
      <c r="N46" s="17">
        <f t="shared" si="37"/>
        <v>9788.9520000000011</v>
      </c>
      <c r="O46" s="17">
        <f t="shared" si="31"/>
        <v>99.161162751120386</v>
      </c>
      <c r="P46" s="18">
        <f t="shared" si="32"/>
        <v>1391.8</v>
      </c>
      <c r="Q46" s="18">
        <f t="shared" si="32"/>
        <v>1272.279</v>
      </c>
      <c r="R46" s="19">
        <f t="shared" si="13"/>
        <v>91.41248742635436</v>
      </c>
      <c r="S46" s="48"/>
      <c r="T46" s="48">
        <v>0.629</v>
      </c>
      <c r="U46" s="21"/>
      <c r="V46" s="48">
        <v>1272</v>
      </c>
      <c r="W46" s="48">
        <v>1277.125</v>
      </c>
      <c r="X46" s="21">
        <f t="shared" si="15"/>
        <v>100.40290880503144</v>
      </c>
      <c r="Y46" s="48">
        <v>1391.8</v>
      </c>
      <c r="Z46" s="48">
        <v>1271.6500000000001</v>
      </c>
      <c r="AA46" s="21">
        <f t="shared" si="16"/>
        <v>91.367294151458552</v>
      </c>
      <c r="AB46" s="48">
        <v>44</v>
      </c>
      <c r="AC46" s="48">
        <v>44</v>
      </c>
      <c r="AD46" s="21">
        <f t="shared" si="17"/>
        <v>100</v>
      </c>
      <c r="AE46" s="48"/>
      <c r="AF46" s="48"/>
      <c r="AG46" s="20"/>
      <c r="AH46" s="20"/>
      <c r="AI46" s="20"/>
      <c r="AJ46" s="20"/>
      <c r="AK46" s="20"/>
      <c r="AL46" s="48">
        <v>16114.3</v>
      </c>
      <c r="AM46" s="48">
        <v>16114.3</v>
      </c>
      <c r="AN46" s="48">
        <v>0</v>
      </c>
      <c r="AO46" s="48">
        <v>0</v>
      </c>
      <c r="AP46" s="20"/>
      <c r="AQ46" s="12"/>
      <c r="AR46" s="12"/>
      <c r="AS46" s="12"/>
      <c r="AT46" s="17">
        <f t="shared" si="33"/>
        <v>300</v>
      </c>
      <c r="AU46" s="17">
        <f t="shared" si="33"/>
        <v>331.58800000000002</v>
      </c>
      <c r="AV46" s="22">
        <f t="shared" si="18"/>
        <v>110.52933333333334</v>
      </c>
      <c r="AW46" s="29">
        <v>300</v>
      </c>
      <c r="AX46" s="48">
        <v>331.58800000000002</v>
      </c>
      <c r="AY46" s="48"/>
      <c r="AZ46" s="24"/>
      <c r="BA46" s="24"/>
      <c r="BB46" s="49"/>
      <c r="BC46" s="48"/>
      <c r="BD46" s="48"/>
      <c r="BE46" s="20"/>
      <c r="BF46" s="20"/>
      <c r="BG46" s="20"/>
      <c r="BH46" s="48"/>
      <c r="BI46" s="29"/>
      <c r="BJ46" s="20"/>
      <c r="BK46" s="48"/>
      <c r="BL46" s="48"/>
      <c r="BM46" s="48"/>
      <c r="BN46" s="48"/>
      <c r="BO46" s="48"/>
      <c r="BP46" s="48"/>
      <c r="BQ46" s="48"/>
      <c r="BR46" s="48"/>
      <c r="BS46" s="24"/>
      <c r="BT46" s="24"/>
      <c r="BU46" s="48">
        <v>6863.96</v>
      </c>
      <c r="BV46" s="48">
        <v>6863.96</v>
      </c>
      <c r="BW46" s="20"/>
      <c r="BX46" s="15">
        <f t="shared" si="38"/>
        <v>25986.059999999998</v>
      </c>
      <c r="BY46" s="15">
        <f t="shared" si="39"/>
        <v>25903.251999999997</v>
      </c>
      <c r="BZ46" s="20"/>
      <c r="CA46" s="20"/>
      <c r="CB46" s="24"/>
      <c r="CC46" s="24"/>
      <c r="CD46" s="20"/>
      <c r="CE46" s="20"/>
      <c r="CF46" s="20"/>
      <c r="CG46" s="20"/>
      <c r="CH46" s="20"/>
      <c r="CI46" s="20"/>
      <c r="CJ46" s="24"/>
      <c r="CK46" s="24"/>
      <c r="CL46" s="20"/>
      <c r="CM46" s="26">
        <f t="shared" si="34"/>
        <v>0</v>
      </c>
      <c r="CN46" s="26">
        <f t="shared" si="35"/>
        <v>0</v>
      </c>
    </row>
    <row r="47" spans="1:92" s="30" customFormat="1">
      <c r="A47" s="13">
        <v>37</v>
      </c>
      <c r="B47" s="13">
        <v>51</v>
      </c>
      <c r="C47" s="14" t="s">
        <v>68</v>
      </c>
      <c r="D47" s="20">
        <v>2574.1</v>
      </c>
      <c r="E47" s="20"/>
      <c r="F47" s="15">
        <f t="shared" si="28"/>
        <v>29984.2</v>
      </c>
      <c r="G47" s="15">
        <f t="shared" si="28"/>
        <v>30045.963000000003</v>
      </c>
      <c r="H47" s="15">
        <f t="shared" si="29"/>
        <v>100.20598515218015</v>
      </c>
      <c r="I47" s="15">
        <f t="shared" si="30"/>
        <v>-29984.2</v>
      </c>
      <c r="J47" s="15">
        <f t="shared" si="30"/>
        <v>100864.538</v>
      </c>
      <c r="K47" s="16">
        <v>0</v>
      </c>
      <c r="L47" s="16">
        <v>130910.501</v>
      </c>
      <c r="M47" s="17">
        <f t="shared" si="36"/>
        <v>5451.7000000000007</v>
      </c>
      <c r="N47" s="17">
        <f t="shared" si="37"/>
        <v>5527.7629999999999</v>
      </c>
      <c r="O47" s="17">
        <f t="shared" si="31"/>
        <v>101.39521617110259</v>
      </c>
      <c r="P47" s="18">
        <f t="shared" si="32"/>
        <v>1092.8</v>
      </c>
      <c r="Q47" s="18">
        <f t="shared" si="32"/>
        <v>1167.328</v>
      </c>
      <c r="R47" s="19">
        <f t="shared" si="13"/>
        <v>106.81991215226941</v>
      </c>
      <c r="S47" s="48">
        <v>23</v>
      </c>
      <c r="T47" s="48">
        <v>5.5620000000000003</v>
      </c>
      <c r="U47" s="21">
        <f t="shared" si="14"/>
        <v>24.182608695652174</v>
      </c>
      <c r="V47" s="48">
        <v>1670</v>
      </c>
      <c r="W47" s="48">
        <v>1670</v>
      </c>
      <c r="X47" s="21">
        <f t="shared" si="15"/>
        <v>100</v>
      </c>
      <c r="Y47" s="48">
        <v>1069.8</v>
      </c>
      <c r="Z47" s="48">
        <v>1161.7660000000001</v>
      </c>
      <c r="AA47" s="21">
        <f t="shared" si="16"/>
        <v>108.59656010469247</v>
      </c>
      <c r="AB47" s="48">
        <v>48</v>
      </c>
      <c r="AC47" s="48">
        <v>48</v>
      </c>
      <c r="AD47" s="21">
        <f t="shared" si="17"/>
        <v>100</v>
      </c>
      <c r="AE47" s="48"/>
      <c r="AF47" s="48"/>
      <c r="AG47" s="20"/>
      <c r="AH47" s="20"/>
      <c r="AI47" s="20"/>
      <c r="AJ47" s="20"/>
      <c r="AK47" s="20"/>
      <c r="AL47" s="48">
        <v>19447.900000000001</v>
      </c>
      <c r="AM47" s="48">
        <v>19447.900000000001</v>
      </c>
      <c r="AN47" s="48">
        <v>84.6</v>
      </c>
      <c r="AO47" s="48">
        <v>70.3</v>
      </c>
      <c r="AP47" s="20"/>
      <c r="AQ47" s="12"/>
      <c r="AR47" s="12"/>
      <c r="AS47" s="12"/>
      <c r="AT47" s="17">
        <f t="shared" si="33"/>
        <v>252</v>
      </c>
      <c r="AU47" s="17">
        <f t="shared" si="33"/>
        <v>253.5</v>
      </c>
      <c r="AV47" s="22">
        <f t="shared" si="18"/>
        <v>100.59523809523809</v>
      </c>
      <c r="AW47" s="29">
        <v>252</v>
      </c>
      <c r="AX47" s="48">
        <v>253.5</v>
      </c>
      <c r="AY47" s="48"/>
      <c r="AZ47" s="24"/>
      <c r="BA47" s="24"/>
      <c r="BB47" s="49"/>
      <c r="BC47" s="48"/>
      <c r="BD47" s="48"/>
      <c r="BE47" s="20"/>
      <c r="BF47" s="20"/>
      <c r="BG47" s="20"/>
      <c r="BH47" s="48"/>
      <c r="BI47" s="29"/>
      <c r="BJ47" s="24"/>
      <c r="BK47" s="48">
        <v>10</v>
      </c>
      <c r="BL47" s="48">
        <v>10</v>
      </c>
      <c r="BM47" s="48"/>
      <c r="BN47" s="48"/>
      <c r="BO47" s="48"/>
      <c r="BP47" s="48"/>
      <c r="BQ47" s="48"/>
      <c r="BR47" s="48"/>
      <c r="BS47" s="24"/>
      <c r="BT47" s="24"/>
      <c r="BU47" s="48">
        <v>2378.9</v>
      </c>
      <c r="BV47" s="48">
        <v>2378.9349999999999</v>
      </c>
      <c r="BW47" s="20"/>
      <c r="BX47" s="15">
        <f t="shared" si="38"/>
        <v>24984.2</v>
      </c>
      <c r="BY47" s="15">
        <f t="shared" si="39"/>
        <v>25045.963000000003</v>
      </c>
      <c r="BZ47" s="20"/>
      <c r="CA47" s="20"/>
      <c r="CB47" s="24">
        <v>5000</v>
      </c>
      <c r="CC47" s="24">
        <v>5000</v>
      </c>
      <c r="CD47" s="20"/>
      <c r="CE47" s="20"/>
      <c r="CF47" s="20"/>
      <c r="CG47" s="20"/>
      <c r="CH47" s="20"/>
      <c r="CI47" s="20"/>
      <c r="CJ47" s="24"/>
      <c r="CK47" s="24"/>
      <c r="CL47" s="20"/>
      <c r="CM47" s="26">
        <f t="shared" si="34"/>
        <v>5000</v>
      </c>
      <c r="CN47" s="26">
        <f t="shared" si="35"/>
        <v>5000</v>
      </c>
    </row>
    <row r="48" spans="1:92" s="30" customFormat="1">
      <c r="A48" s="13">
        <v>38</v>
      </c>
      <c r="B48" s="13">
        <v>52</v>
      </c>
      <c r="C48" s="14" t="s">
        <v>69</v>
      </c>
      <c r="D48" s="20">
        <v>1331.7</v>
      </c>
      <c r="E48" s="20"/>
      <c r="F48" s="15">
        <f t="shared" si="28"/>
        <v>18196.599999999999</v>
      </c>
      <c r="G48" s="15">
        <f t="shared" si="28"/>
        <v>17489.261000000002</v>
      </c>
      <c r="H48" s="15">
        <f t="shared" si="29"/>
        <v>96.112795797017043</v>
      </c>
      <c r="I48" s="15">
        <f t="shared" si="30"/>
        <v>-18196.599999999999</v>
      </c>
      <c r="J48" s="15">
        <f t="shared" si="30"/>
        <v>113421.24</v>
      </c>
      <c r="K48" s="16">
        <v>0</v>
      </c>
      <c r="L48" s="16">
        <v>130910.501</v>
      </c>
      <c r="M48" s="17">
        <f t="shared" si="36"/>
        <v>5581.5</v>
      </c>
      <c r="N48" s="17">
        <f t="shared" si="37"/>
        <v>4933.0609999999997</v>
      </c>
      <c r="O48" s="17">
        <f t="shared" si="31"/>
        <v>88.382352414225565</v>
      </c>
      <c r="P48" s="18">
        <f t="shared" si="32"/>
        <v>854</v>
      </c>
      <c r="Q48" s="18">
        <f t="shared" si="32"/>
        <v>872.54499999999996</v>
      </c>
      <c r="R48" s="19">
        <f t="shared" si="13"/>
        <v>102.1715456674473</v>
      </c>
      <c r="S48" s="48">
        <v>74</v>
      </c>
      <c r="T48" s="48">
        <v>0.32200000000000001</v>
      </c>
      <c r="U48" s="21">
        <f t="shared" si="14"/>
        <v>0.43513513513513519</v>
      </c>
      <c r="V48" s="48">
        <v>3398</v>
      </c>
      <c r="W48" s="48">
        <v>2887.1889999999999</v>
      </c>
      <c r="X48" s="21">
        <f t="shared" si="15"/>
        <v>84.967304296645068</v>
      </c>
      <c r="Y48" s="48">
        <v>780</v>
      </c>
      <c r="Z48" s="48">
        <v>872.22299999999996</v>
      </c>
      <c r="AA48" s="21">
        <f t="shared" si="16"/>
        <v>111.82346153846153</v>
      </c>
      <c r="AB48" s="48">
        <v>40</v>
      </c>
      <c r="AC48" s="48">
        <v>19.850000000000001</v>
      </c>
      <c r="AD48" s="21">
        <f t="shared" si="17"/>
        <v>49.625000000000007</v>
      </c>
      <c r="AE48" s="48"/>
      <c r="AF48" s="48"/>
      <c r="AG48" s="20"/>
      <c r="AH48" s="20"/>
      <c r="AI48" s="20"/>
      <c r="AJ48" s="20"/>
      <c r="AK48" s="20"/>
      <c r="AL48" s="48">
        <v>7918.9</v>
      </c>
      <c r="AM48" s="48">
        <v>7918.8</v>
      </c>
      <c r="AN48" s="48">
        <v>196.2</v>
      </c>
      <c r="AO48" s="48">
        <v>165.6</v>
      </c>
      <c r="AP48" s="20"/>
      <c r="AQ48" s="12"/>
      <c r="AR48" s="12"/>
      <c r="AS48" s="12"/>
      <c r="AT48" s="17">
        <f t="shared" si="33"/>
        <v>619.5</v>
      </c>
      <c r="AU48" s="17">
        <f t="shared" si="33"/>
        <v>827.71699999999998</v>
      </c>
      <c r="AV48" s="22">
        <f t="shared" si="18"/>
        <v>133.61049233252623</v>
      </c>
      <c r="AW48" s="29">
        <v>598</v>
      </c>
      <c r="AX48" s="48">
        <v>806.21699999999998</v>
      </c>
      <c r="AY48" s="48"/>
      <c r="AZ48" s="24"/>
      <c r="BA48" s="24"/>
      <c r="BB48" s="49"/>
      <c r="BC48" s="48">
        <v>21.5</v>
      </c>
      <c r="BD48" s="48">
        <v>21.5</v>
      </c>
      <c r="BE48" s="20"/>
      <c r="BF48" s="20"/>
      <c r="BG48" s="20"/>
      <c r="BH48" s="48"/>
      <c r="BI48" s="29"/>
      <c r="BJ48" s="24"/>
      <c r="BK48" s="48">
        <v>670</v>
      </c>
      <c r="BL48" s="48">
        <v>175.76</v>
      </c>
      <c r="BM48" s="48"/>
      <c r="BN48" s="48"/>
      <c r="BO48" s="48"/>
      <c r="BP48" s="48"/>
      <c r="BQ48" s="48"/>
      <c r="BR48" s="48"/>
      <c r="BS48" s="24"/>
      <c r="BT48" s="24"/>
      <c r="BU48" s="48"/>
      <c r="BV48" s="48">
        <v>150</v>
      </c>
      <c r="BW48" s="20"/>
      <c r="BX48" s="15">
        <f t="shared" si="38"/>
        <v>13696.6</v>
      </c>
      <c r="BY48" s="15">
        <f t="shared" si="39"/>
        <v>13017.461000000001</v>
      </c>
      <c r="BZ48" s="20"/>
      <c r="CA48" s="20"/>
      <c r="CB48" s="24">
        <v>4500</v>
      </c>
      <c r="CC48" s="24">
        <v>4471.8</v>
      </c>
      <c r="CD48" s="20"/>
      <c r="CE48" s="20"/>
      <c r="CF48" s="20"/>
      <c r="CG48" s="20"/>
      <c r="CH48" s="20"/>
      <c r="CI48" s="20"/>
      <c r="CJ48" s="24"/>
      <c r="CK48" s="24"/>
      <c r="CL48" s="20"/>
      <c r="CM48" s="26">
        <f t="shared" si="34"/>
        <v>4500</v>
      </c>
      <c r="CN48" s="26">
        <f t="shared" si="35"/>
        <v>4471.8</v>
      </c>
    </row>
    <row r="49" spans="1:92" s="30" customFormat="1">
      <c r="A49" s="13">
        <v>39</v>
      </c>
      <c r="B49" s="13">
        <v>53</v>
      </c>
      <c r="C49" s="14" t="s">
        <v>70</v>
      </c>
      <c r="D49" s="20">
        <v>246.5</v>
      </c>
      <c r="E49" s="20"/>
      <c r="F49" s="15">
        <f t="shared" si="28"/>
        <v>24011.825000000001</v>
      </c>
      <c r="G49" s="15">
        <f t="shared" si="28"/>
        <v>24012.11</v>
      </c>
      <c r="H49" s="15">
        <f t="shared" si="29"/>
        <v>100.001186915197</v>
      </c>
      <c r="I49" s="15">
        <f t="shared" si="30"/>
        <v>-24011.825000000001</v>
      </c>
      <c r="J49" s="15">
        <f t="shared" si="30"/>
        <v>106898.391</v>
      </c>
      <c r="K49" s="16">
        <v>0</v>
      </c>
      <c r="L49" s="16">
        <v>130910.501</v>
      </c>
      <c r="M49" s="17">
        <f t="shared" si="36"/>
        <v>8412.0249999999996</v>
      </c>
      <c r="N49" s="17">
        <f t="shared" si="37"/>
        <v>8412.51</v>
      </c>
      <c r="O49" s="17">
        <f t="shared" si="31"/>
        <v>100.00576555585606</v>
      </c>
      <c r="P49" s="18">
        <f t="shared" si="32"/>
        <v>840.4</v>
      </c>
      <c r="Q49" s="18">
        <f t="shared" si="32"/>
        <v>928.29599999999994</v>
      </c>
      <c r="R49" s="19">
        <f t="shared" si="13"/>
        <v>110.4588291289862</v>
      </c>
      <c r="S49" s="48">
        <v>42.5</v>
      </c>
      <c r="T49" s="48">
        <v>10.28</v>
      </c>
      <c r="U49" s="21">
        <f t="shared" si="14"/>
        <v>24.188235294117646</v>
      </c>
      <c r="V49" s="48">
        <v>1948</v>
      </c>
      <c r="W49" s="48">
        <v>1969.4</v>
      </c>
      <c r="X49" s="21">
        <f t="shared" si="15"/>
        <v>101.09856262833675</v>
      </c>
      <c r="Y49" s="48">
        <v>797.9</v>
      </c>
      <c r="Z49" s="48">
        <v>918.01599999999996</v>
      </c>
      <c r="AA49" s="21">
        <f t="shared" si="16"/>
        <v>115.05401679408446</v>
      </c>
      <c r="AB49" s="48">
        <v>40</v>
      </c>
      <c r="AC49" s="48">
        <v>39.35</v>
      </c>
      <c r="AD49" s="21">
        <f t="shared" si="17"/>
        <v>98.375</v>
      </c>
      <c r="AE49" s="48"/>
      <c r="AF49" s="48"/>
      <c r="AG49" s="20"/>
      <c r="AH49" s="20"/>
      <c r="AI49" s="20"/>
      <c r="AJ49" s="20"/>
      <c r="AK49" s="20"/>
      <c r="AL49" s="48">
        <v>15543.4</v>
      </c>
      <c r="AM49" s="48">
        <v>15543.4</v>
      </c>
      <c r="AN49" s="48">
        <v>56.4</v>
      </c>
      <c r="AO49" s="48">
        <v>56.2</v>
      </c>
      <c r="AP49" s="20"/>
      <c r="AQ49" s="12"/>
      <c r="AR49" s="12"/>
      <c r="AS49" s="12"/>
      <c r="AT49" s="17">
        <f t="shared" si="33"/>
        <v>1240</v>
      </c>
      <c r="AU49" s="17">
        <f t="shared" si="33"/>
        <v>1131.8389999999999</v>
      </c>
      <c r="AV49" s="22">
        <f t="shared" si="18"/>
        <v>91.277338709677409</v>
      </c>
      <c r="AW49" s="29">
        <v>1030</v>
      </c>
      <c r="AX49" s="48">
        <v>972.48900000000003</v>
      </c>
      <c r="AY49" s="48"/>
      <c r="AZ49" s="24"/>
      <c r="BA49" s="24"/>
      <c r="BB49" s="49"/>
      <c r="BC49" s="48">
        <v>210</v>
      </c>
      <c r="BD49" s="48">
        <v>159.35</v>
      </c>
      <c r="BE49" s="20"/>
      <c r="BF49" s="20"/>
      <c r="BG49" s="20"/>
      <c r="BH49" s="48"/>
      <c r="BI49" s="29"/>
      <c r="BJ49" s="20"/>
      <c r="BK49" s="48"/>
      <c r="BL49" s="48"/>
      <c r="BM49" s="48"/>
      <c r="BN49" s="48"/>
      <c r="BO49" s="48"/>
      <c r="BP49" s="48"/>
      <c r="BQ49" s="48"/>
      <c r="BR49" s="48"/>
      <c r="BS49" s="24"/>
      <c r="BT49" s="24"/>
      <c r="BU49" s="48">
        <v>4343.625</v>
      </c>
      <c r="BV49" s="48">
        <v>4343.625</v>
      </c>
      <c r="BW49" s="20"/>
      <c r="BX49" s="15">
        <f t="shared" si="38"/>
        <v>24011.825000000001</v>
      </c>
      <c r="BY49" s="15">
        <f t="shared" si="39"/>
        <v>24012.11</v>
      </c>
      <c r="BZ49" s="20"/>
      <c r="CA49" s="20"/>
      <c r="CB49" s="24"/>
      <c r="CC49" s="24"/>
      <c r="CD49" s="20"/>
      <c r="CE49" s="20"/>
      <c r="CF49" s="20"/>
      <c r="CG49" s="20"/>
      <c r="CH49" s="20"/>
      <c r="CI49" s="20"/>
      <c r="CJ49" s="24"/>
      <c r="CK49" s="24"/>
      <c r="CL49" s="20"/>
      <c r="CM49" s="26">
        <f t="shared" si="34"/>
        <v>0</v>
      </c>
      <c r="CN49" s="26">
        <f t="shared" si="35"/>
        <v>0</v>
      </c>
    </row>
    <row r="50" spans="1:92" s="30" customFormat="1">
      <c r="A50" s="13">
        <v>40</v>
      </c>
      <c r="B50" s="13">
        <v>54</v>
      </c>
      <c r="C50" s="14" t="s">
        <v>71</v>
      </c>
      <c r="D50" s="20">
        <v>7849.4</v>
      </c>
      <c r="E50" s="20"/>
      <c r="F50" s="15">
        <f t="shared" si="28"/>
        <v>36077.100000000006</v>
      </c>
      <c r="G50" s="15">
        <f t="shared" si="28"/>
        <v>36775.168000000005</v>
      </c>
      <c r="H50" s="15">
        <f t="shared" si="29"/>
        <v>101.93493379456775</v>
      </c>
      <c r="I50" s="15">
        <f t="shared" si="30"/>
        <v>-36077.100000000006</v>
      </c>
      <c r="J50" s="15">
        <f t="shared" si="30"/>
        <v>94135.332999999999</v>
      </c>
      <c r="K50" s="16">
        <v>0</v>
      </c>
      <c r="L50" s="16">
        <v>130910.501</v>
      </c>
      <c r="M50" s="17">
        <f t="shared" si="36"/>
        <v>6702.1</v>
      </c>
      <c r="N50" s="17">
        <f t="shared" si="37"/>
        <v>7400.1679999999997</v>
      </c>
      <c r="O50" s="17">
        <f t="shared" si="31"/>
        <v>110.41566076304441</v>
      </c>
      <c r="P50" s="18">
        <f t="shared" si="32"/>
        <v>2006</v>
      </c>
      <c r="Q50" s="18">
        <f t="shared" si="32"/>
        <v>2075.0419999999999</v>
      </c>
      <c r="R50" s="19">
        <f t="shared" si="13"/>
        <v>103.44177467597208</v>
      </c>
      <c r="S50" s="48">
        <v>26</v>
      </c>
      <c r="T50" s="48">
        <v>84.38</v>
      </c>
      <c r="U50" s="21">
        <f t="shared" si="14"/>
        <v>324.53846153846155</v>
      </c>
      <c r="V50" s="48">
        <v>4469.1000000000004</v>
      </c>
      <c r="W50" s="48">
        <v>5075.3059999999996</v>
      </c>
      <c r="X50" s="21">
        <f t="shared" si="15"/>
        <v>113.56438656552773</v>
      </c>
      <c r="Y50" s="48">
        <v>1980</v>
      </c>
      <c r="Z50" s="48">
        <v>1990.662</v>
      </c>
      <c r="AA50" s="21">
        <f t="shared" si="16"/>
        <v>100.53848484848486</v>
      </c>
      <c r="AB50" s="48">
        <v>156</v>
      </c>
      <c r="AC50" s="48">
        <v>159</v>
      </c>
      <c r="AD50" s="21">
        <f t="shared" si="17"/>
        <v>101.92307692307692</v>
      </c>
      <c r="AE50" s="48"/>
      <c r="AF50" s="48"/>
      <c r="AG50" s="20"/>
      <c r="AH50" s="20"/>
      <c r="AI50" s="20"/>
      <c r="AJ50" s="20"/>
      <c r="AK50" s="20"/>
      <c r="AL50" s="48">
        <v>24295.8</v>
      </c>
      <c r="AM50" s="48">
        <v>24295.8</v>
      </c>
      <c r="AN50" s="48">
        <v>79.2</v>
      </c>
      <c r="AO50" s="48">
        <v>79.2</v>
      </c>
      <c r="AP50" s="20"/>
      <c r="AQ50" s="12"/>
      <c r="AR50" s="12"/>
      <c r="AS50" s="12"/>
      <c r="AT50" s="17">
        <f t="shared" si="33"/>
        <v>71</v>
      </c>
      <c r="AU50" s="17">
        <f t="shared" si="33"/>
        <v>70.819999999999993</v>
      </c>
      <c r="AV50" s="22">
        <f t="shared" si="18"/>
        <v>99.746478873239425</v>
      </c>
      <c r="AW50" s="29">
        <v>71</v>
      </c>
      <c r="AX50" s="48">
        <v>70.819999999999993</v>
      </c>
      <c r="AY50" s="48"/>
      <c r="AZ50" s="24"/>
      <c r="BA50" s="24"/>
      <c r="BB50" s="49"/>
      <c r="BC50" s="48"/>
      <c r="BD50" s="48"/>
      <c r="BE50" s="20"/>
      <c r="BF50" s="20"/>
      <c r="BG50" s="20"/>
      <c r="BH50" s="48"/>
      <c r="BI50" s="29"/>
      <c r="BJ50" s="20"/>
      <c r="BK50" s="48"/>
      <c r="BL50" s="48">
        <v>20</v>
      </c>
      <c r="BM50" s="48"/>
      <c r="BN50" s="48"/>
      <c r="BO50" s="48"/>
      <c r="BP50" s="48"/>
      <c r="BQ50" s="48"/>
      <c r="BR50" s="48"/>
      <c r="BS50" s="24"/>
      <c r="BT50" s="24"/>
      <c r="BU50" s="48"/>
      <c r="BV50" s="48"/>
      <c r="BW50" s="20"/>
      <c r="BX50" s="15">
        <f t="shared" si="38"/>
        <v>31077.100000000002</v>
      </c>
      <c r="BY50" s="15">
        <f t="shared" si="39"/>
        <v>31775.168000000001</v>
      </c>
      <c r="BZ50" s="20"/>
      <c r="CA50" s="20"/>
      <c r="CB50" s="24">
        <v>5000</v>
      </c>
      <c r="CC50" s="24">
        <v>5000</v>
      </c>
      <c r="CD50" s="20"/>
      <c r="CE50" s="20"/>
      <c r="CF50" s="20"/>
      <c r="CG50" s="20"/>
      <c r="CH50" s="20"/>
      <c r="CI50" s="20"/>
      <c r="CJ50" s="24"/>
      <c r="CK50" s="24"/>
      <c r="CL50" s="20"/>
      <c r="CM50" s="26">
        <f t="shared" si="34"/>
        <v>5000</v>
      </c>
      <c r="CN50" s="26">
        <f t="shared" si="35"/>
        <v>5000</v>
      </c>
    </row>
    <row r="51" spans="1:92" s="30" customFormat="1">
      <c r="A51" s="13">
        <v>41</v>
      </c>
      <c r="B51" s="13">
        <v>60</v>
      </c>
      <c r="C51" s="14" t="s">
        <v>72</v>
      </c>
      <c r="D51" s="20">
        <v>1515.1</v>
      </c>
      <c r="E51" s="20"/>
      <c r="F51" s="15">
        <f t="shared" si="28"/>
        <v>12662.3</v>
      </c>
      <c r="G51" s="15">
        <f t="shared" si="28"/>
        <v>12436.573999999999</v>
      </c>
      <c r="H51" s="15">
        <f t="shared" si="29"/>
        <v>98.217338082338912</v>
      </c>
      <c r="I51" s="15">
        <f t="shared" si="30"/>
        <v>-12662.3</v>
      </c>
      <c r="J51" s="15">
        <f t="shared" si="30"/>
        <v>118473.92700000001</v>
      </c>
      <c r="K51" s="16">
        <v>0</v>
      </c>
      <c r="L51" s="16">
        <v>130910.501</v>
      </c>
      <c r="M51" s="17">
        <f t="shared" si="36"/>
        <v>4190.5</v>
      </c>
      <c r="N51" s="17">
        <f t="shared" si="37"/>
        <v>3964.8740000000003</v>
      </c>
      <c r="O51" s="17">
        <f t="shared" si="31"/>
        <v>94.615773774012652</v>
      </c>
      <c r="P51" s="18">
        <f t="shared" si="32"/>
        <v>983.30000000000007</v>
      </c>
      <c r="Q51" s="18">
        <f t="shared" si="32"/>
        <v>1194.3499999999999</v>
      </c>
      <c r="R51" s="19">
        <f t="shared" si="13"/>
        <v>121.46343943862502</v>
      </c>
      <c r="S51" s="48">
        <v>54.2</v>
      </c>
      <c r="T51" s="48">
        <v>0.45100000000000001</v>
      </c>
      <c r="U51" s="21">
        <f t="shared" si="14"/>
        <v>0.83210332103321027</v>
      </c>
      <c r="V51" s="48">
        <v>2680.5</v>
      </c>
      <c r="W51" s="48">
        <v>2379.6080000000002</v>
      </c>
      <c r="X51" s="21">
        <f t="shared" si="15"/>
        <v>88.774780824473055</v>
      </c>
      <c r="Y51" s="48">
        <v>929.1</v>
      </c>
      <c r="Z51" s="48">
        <v>1193.8989999999999</v>
      </c>
      <c r="AA51" s="21">
        <f t="shared" si="16"/>
        <v>128.50059197072434</v>
      </c>
      <c r="AB51" s="48">
        <v>100</v>
      </c>
      <c r="AC51" s="48">
        <v>116</v>
      </c>
      <c r="AD51" s="21">
        <f t="shared" si="17"/>
        <v>116</v>
      </c>
      <c r="AE51" s="48"/>
      <c r="AF51" s="48"/>
      <c r="AG51" s="20"/>
      <c r="AH51" s="20"/>
      <c r="AI51" s="20"/>
      <c r="AJ51" s="20"/>
      <c r="AK51" s="20"/>
      <c r="AL51" s="48">
        <v>8394.4</v>
      </c>
      <c r="AM51" s="48">
        <v>8394.4</v>
      </c>
      <c r="AN51" s="48">
        <v>77.400000000000006</v>
      </c>
      <c r="AO51" s="48">
        <v>77.3</v>
      </c>
      <c r="AP51" s="20"/>
      <c r="AQ51" s="12"/>
      <c r="AR51" s="12"/>
      <c r="AS51" s="12"/>
      <c r="AT51" s="17">
        <f t="shared" si="33"/>
        <v>426.7</v>
      </c>
      <c r="AU51" s="17">
        <f t="shared" si="33"/>
        <v>264.916</v>
      </c>
      <c r="AV51" s="22">
        <f t="shared" si="18"/>
        <v>62.084837122099835</v>
      </c>
      <c r="AW51" s="29">
        <v>346.7</v>
      </c>
      <c r="AX51" s="48">
        <v>181.916</v>
      </c>
      <c r="AY51" s="48"/>
      <c r="AZ51" s="24"/>
      <c r="BA51" s="24"/>
      <c r="BB51" s="49"/>
      <c r="BC51" s="48">
        <v>80</v>
      </c>
      <c r="BD51" s="48">
        <v>83</v>
      </c>
      <c r="BE51" s="20"/>
      <c r="BF51" s="20"/>
      <c r="BG51" s="20"/>
      <c r="BH51" s="48"/>
      <c r="BI51" s="29"/>
      <c r="BJ51" s="20"/>
      <c r="BK51" s="48"/>
      <c r="BL51" s="48">
        <v>10</v>
      </c>
      <c r="BM51" s="48"/>
      <c r="BN51" s="48"/>
      <c r="BO51" s="48"/>
      <c r="BP51" s="48"/>
      <c r="BQ51" s="48"/>
      <c r="BR51" s="48"/>
      <c r="BS51" s="24"/>
      <c r="BT51" s="24"/>
      <c r="BU51" s="48"/>
      <c r="BV51" s="48"/>
      <c r="BW51" s="20"/>
      <c r="BX51" s="15">
        <f t="shared" si="38"/>
        <v>12662.3</v>
      </c>
      <c r="BY51" s="15">
        <f t="shared" si="39"/>
        <v>12436.573999999999</v>
      </c>
      <c r="BZ51" s="20"/>
      <c r="CA51" s="20"/>
      <c r="CB51" s="24"/>
      <c r="CC51" s="24"/>
      <c r="CD51" s="20"/>
      <c r="CE51" s="20"/>
      <c r="CF51" s="20"/>
      <c r="CG51" s="20"/>
      <c r="CH51" s="20"/>
      <c r="CI51" s="20"/>
      <c r="CJ51" s="24"/>
      <c r="CK51" s="24"/>
      <c r="CL51" s="20"/>
      <c r="CM51" s="26">
        <f t="shared" si="34"/>
        <v>0</v>
      </c>
      <c r="CN51" s="26">
        <f t="shared" si="35"/>
        <v>0</v>
      </c>
    </row>
    <row r="52" spans="1:92" s="30" customFormat="1">
      <c r="A52" s="13">
        <v>42</v>
      </c>
      <c r="B52" s="13">
        <v>38</v>
      </c>
      <c r="C52" s="14" t="s">
        <v>113</v>
      </c>
      <c r="D52" s="20">
        <v>253.6</v>
      </c>
      <c r="E52" s="20"/>
      <c r="F52" s="15">
        <f t="shared" si="28"/>
        <v>27178.381999999998</v>
      </c>
      <c r="G52" s="15">
        <f t="shared" si="28"/>
        <v>27278.750999999997</v>
      </c>
      <c r="H52" s="15">
        <f t="shared" si="29"/>
        <v>100.36929718627106</v>
      </c>
      <c r="I52" s="15">
        <f t="shared" si="30"/>
        <v>-27178.381999999998</v>
      </c>
      <c r="J52" s="15">
        <f t="shared" si="30"/>
        <v>103631.75</v>
      </c>
      <c r="K52" s="16">
        <v>0</v>
      </c>
      <c r="L52" s="16">
        <v>130910.501</v>
      </c>
      <c r="M52" s="17">
        <f t="shared" si="36"/>
        <v>13918.082</v>
      </c>
      <c r="N52" s="17">
        <f t="shared" si="37"/>
        <v>14053.050999999999</v>
      </c>
      <c r="O52" s="17">
        <f t="shared" si="31"/>
        <v>100.96973850276207</v>
      </c>
      <c r="P52" s="18">
        <f t="shared" si="32"/>
        <v>630.4</v>
      </c>
      <c r="Q52" s="18">
        <f t="shared" si="32"/>
        <v>867.47199999999998</v>
      </c>
      <c r="R52" s="19">
        <f t="shared" si="13"/>
        <v>137.60659898477158</v>
      </c>
      <c r="S52" s="48">
        <v>30</v>
      </c>
      <c r="T52" s="48">
        <v>0.25</v>
      </c>
      <c r="U52" s="21">
        <f t="shared" si="14"/>
        <v>0.83333333333333337</v>
      </c>
      <c r="V52" s="48">
        <v>2497.6</v>
      </c>
      <c r="W52" s="48">
        <v>2399.1170000000002</v>
      </c>
      <c r="X52" s="21">
        <f t="shared" si="15"/>
        <v>96.056894618834093</v>
      </c>
      <c r="Y52" s="48">
        <v>600.4</v>
      </c>
      <c r="Z52" s="48">
        <v>867.22199999999998</v>
      </c>
      <c r="AA52" s="21">
        <f t="shared" si="16"/>
        <v>144.44070619586941</v>
      </c>
      <c r="AB52" s="48">
        <v>90</v>
      </c>
      <c r="AC52" s="48">
        <v>54</v>
      </c>
      <c r="AD52" s="21">
        <f t="shared" si="17"/>
        <v>60</v>
      </c>
      <c r="AE52" s="48"/>
      <c r="AF52" s="48"/>
      <c r="AG52" s="20"/>
      <c r="AH52" s="20"/>
      <c r="AI52" s="20"/>
      <c r="AJ52" s="20"/>
      <c r="AK52" s="20"/>
      <c r="AL52" s="48">
        <v>13175.7</v>
      </c>
      <c r="AM52" s="48">
        <v>13175.6</v>
      </c>
      <c r="AN52" s="48">
        <v>84.6</v>
      </c>
      <c r="AO52" s="48">
        <v>50.1</v>
      </c>
      <c r="AP52" s="20"/>
      <c r="AQ52" s="12"/>
      <c r="AR52" s="12"/>
      <c r="AS52" s="12"/>
      <c r="AT52" s="17">
        <f t="shared" si="33"/>
        <v>220</v>
      </c>
      <c r="AU52" s="17">
        <f t="shared" si="33"/>
        <v>202.102</v>
      </c>
      <c r="AV52" s="22">
        <f t="shared" si="18"/>
        <v>91.86454545454545</v>
      </c>
      <c r="AW52" s="29">
        <v>200</v>
      </c>
      <c r="AX52" s="48">
        <v>182.102</v>
      </c>
      <c r="AY52" s="48"/>
      <c r="AZ52" s="24"/>
      <c r="BA52" s="24"/>
      <c r="BB52" s="49"/>
      <c r="BC52" s="48">
        <v>20</v>
      </c>
      <c r="BD52" s="48">
        <v>20</v>
      </c>
      <c r="BE52" s="20"/>
      <c r="BF52" s="20"/>
      <c r="BG52" s="20"/>
      <c r="BH52" s="48"/>
      <c r="BI52" s="29"/>
      <c r="BJ52" s="20"/>
      <c r="BK52" s="48"/>
      <c r="BL52" s="48"/>
      <c r="BM52" s="48"/>
      <c r="BN52" s="48"/>
      <c r="BO52" s="48"/>
      <c r="BP52" s="48"/>
      <c r="BQ52" s="48"/>
      <c r="BR52" s="48"/>
      <c r="BS52" s="24"/>
      <c r="BT52" s="24"/>
      <c r="BU52" s="48">
        <v>10480.082</v>
      </c>
      <c r="BV52" s="48">
        <v>10530.36</v>
      </c>
      <c r="BW52" s="20"/>
      <c r="BX52" s="15">
        <f t="shared" si="38"/>
        <v>27178.381999999998</v>
      </c>
      <c r="BY52" s="15">
        <f t="shared" si="39"/>
        <v>27278.750999999997</v>
      </c>
      <c r="BZ52" s="20"/>
      <c r="CA52" s="20"/>
      <c r="CB52" s="24"/>
      <c r="CC52" s="24"/>
      <c r="CD52" s="20"/>
      <c r="CE52" s="20"/>
      <c r="CF52" s="20"/>
      <c r="CG52" s="20"/>
      <c r="CH52" s="20"/>
      <c r="CI52" s="20"/>
      <c r="CJ52" s="24"/>
      <c r="CK52" s="24"/>
      <c r="CL52" s="20"/>
      <c r="CM52" s="26">
        <f t="shared" si="34"/>
        <v>0</v>
      </c>
      <c r="CN52" s="26">
        <f t="shared" si="35"/>
        <v>0</v>
      </c>
    </row>
    <row r="53" spans="1:92" s="30" customFormat="1">
      <c r="A53" s="13">
        <v>43</v>
      </c>
      <c r="B53" s="13">
        <v>61</v>
      </c>
      <c r="C53" s="14" t="s">
        <v>73</v>
      </c>
      <c r="D53" s="20">
        <v>6215.3</v>
      </c>
      <c r="E53" s="20"/>
      <c r="F53" s="15">
        <f t="shared" si="28"/>
        <v>46280.625</v>
      </c>
      <c r="G53" s="15">
        <f t="shared" si="28"/>
        <v>46986.131999999998</v>
      </c>
      <c r="H53" s="15">
        <f t="shared" si="29"/>
        <v>101.52441113316857</v>
      </c>
      <c r="I53" s="15">
        <f t="shared" ref="I53:J53" si="40">K53-F53</f>
        <v>-46280.625</v>
      </c>
      <c r="J53" s="15">
        <f t="shared" si="40"/>
        <v>83924.369000000006</v>
      </c>
      <c r="K53" s="16">
        <v>0</v>
      </c>
      <c r="L53" s="16">
        <v>130910.501</v>
      </c>
      <c r="M53" s="17">
        <f t="shared" si="36"/>
        <v>7599.0249999999996</v>
      </c>
      <c r="N53" s="17">
        <f t="shared" si="37"/>
        <v>8365.8320000000003</v>
      </c>
      <c r="O53" s="17">
        <f t="shared" si="31"/>
        <v>110.09086034063583</v>
      </c>
      <c r="P53" s="18">
        <f t="shared" si="32"/>
        <v>1854.9</v>
      </c>
      <c r="Q53" s="18">
        <f t="shared" si="32"/>
        <v>1864.6369999999999</v>
      </c>
      <c r="R53" s="19">
        <f t="shared" si="13"/>
        <v>100.52493395870397</v>
      </c>
      <c r="S53" s="48">
        <v>33.200000000000003</v>
      </c>
      <c r="T53" s="48">
        <v>0.47</v>
      </c>
      <c r="U53" s="21">
        <f t="shared" si="14"/>
        <v>1.4156626506024095</v>
      </c>
      <c r="V53" s="48">
        <v>3896.8</v>
      </c>
      <c r="W53" s="48">
        <v>4102.1440000000002</v>
      </c>
      <c r="X53" s="21">
        <f t="shared" si="15"/>
        <v>105.26955450626154</v>
      </c>
      <c r="Y53" s="48">
        <v>1821.7</v>
      </c>
      <c r="Z53" s="48">
        <v>1864.1669999999999</v>
      </c>
      <c r="AA53" s="21">
        <f t="shared" si="16"/>
        <v>102.33117417796562</v>
      </c>
      <c r="AB53" s="48">
        <v>96</v>
      </c>
      <c r="AC53" s="48">
        <v>106</v>
      </c>
      <c r="AD53" s="21">
        <f t="shared" si="17"/>
        <v>110.41666666666667</v>
      </c>
      <c r="AE53" s="48"/>
      <c r="AF53" s="48"/>
      <c r="AG53" s="20"/>
      <c r="AH53" s="20"/>
      <c r="AI53" s="20"/>
      <c r="AJ53" s="20"/>
      <c r="AK53" s="20"/>
      <c r="AL53" s="48">
        <v>23484.799999999999</v>
      </c>
      <c r="AM53" s="48">
        <v>23484.799999999999</v>
      </c>
      <c r="AN53" s="48">
        <v>196.8</v>
      </c>
      <c r="AO53" s="48">
        <v>135.5</v>
      </c>
      <c r="AP53" s="20"/>
      <c r="AQ53" s="12"/>
      <c r="AR53" s="12"/>
      <c r="AS53" s="12"/>
      <c r="AT53" s="17">
        <f t="shared" si="33"/>
        <v>1118</v>
      </c>
      <c r="AU53" s="17">
        <f t="shared" si="33"/>
        <v>1124.0510000000002</v>
      </c>
      <c r="AV53" s="22">
        <f t="shared" si="18"/>
        <v>100.54123434704832</v>
      </c>
      <c r="AW53" s="29">
        <v>900</v>
      </c>
      <c r="AX53" s="48">
        <v>1057.6510000000001</v>
      </c>
      <c r="AY53" s="48"/>
      <c r="AZ53" s="24"/>
      <c r="BA53" s="24"/>
      <c r="BB53" s="49"/>
      <c r="BC53" s="48">
        <v>218</v>
      </c>
      <c r="BD53" s="48">
        <v>66.400000000000006</v>
      </c>
      <c r="BE53" s="20"/>
      <c r="BF53" s="20"/>
      <c r="BG53" s="20"/>
      <c r="BH53" s="48"/>
      <c r="BI53" s="29"/>
      <c r="BJ53" s="20"/>
      <c r="BK53" s="48"/>
      <c r="BL53" s="48"/>
      <c r="BM53" s="48"/>
      <c r="BN53" s="48"/>
      <c r="BO53" s="48"/>
      <c r="BP53" s="48"/>
      <c r="BQ53" s="48"/>
      <c r="BR53" s="48"/>
      <c r="BS53" s="24"/>
      <c r="BT53" s="24"/>
      <c r="BU53" s="48">
        <v>633.32500000000005</v>
      </c>
      <c r="BV53" s="48">
        <v>1169</v>
      </c>
      <c r="BW53" s="20"/>
      <c r="BX53" s="15">
        <f t="shared" si="38"/>
        <v>31280.625</v>
      </c>
      <c r="BY53" s="15">
        <f t="shared" si="39"/>
        <v>31986.132000000001</v>
      </c>
      <c r="BZ53" s="20"/>
      <c r="CA53" s="20"/>
      <c r="CB53" s="24">
        <v>15000</v>
      </c>
      <c r="CC53" s="24">
        <v>15000</v>
      </c>
      <c r="CD53" s="20"/>
      <c r="CE53" s="20"/>
      <c r="CF53" s="20"/>
      <c r="CG53" s="20"/>
      <c r="CH53" s="20"/>
      <c r="CI53" s="20"/>
      <c r="CJ53" s="24"/>
      <c r="CK53" s="24"/>
      <c r="CL53" s="20"/>
      <c r="CM53" s="26">
        <f t="shared" si="34"/>
        <v>15000</v>
      </c>
      <c r="CN53" s="26">
        <f t="shared" si="35"/>
        <v>15000</v>
      </c>
    </row>
    <row r="54" spans="1:92" s="30" customFormat="1">
      <c r="A54" s="13">
        <v>44</v>
      </c>
      <c r="B54" s="13">
        <v>4</v>
      </c>
      <c r="C54" s="14" t="s">
        <v>114</v>
      </c>
      <c r="D54" s="12">
        <v>14771.3</v>
      </c>
      <c r="E54" s="12"/>
      <c r="F54" s="15">
        <f t="shared" ref="F54:G72" si="41">BX54+CM54-CJ54</f>
        <v>133233.40000000002</v>
      </c>
      <c r="G54" s="15">
        <f t="shared" si="41"/>
        <v>135699.47950000002</v>
      </c>
      <c r="H54" s="15">
        <f t="shared" ref="H54:H72" si="42">G54/F54*100</f>
        <v>101.85094690970882</v>
      </c>
      <c r="I54" s="15">
        <f t="shared" ref="I54:J70" si="43">K54-F54</f>
        <v>-133233.40000000002</v>
      </c>
      <c r="J54" s="15">
        <f t="shared" si="43"/>
        <v>-4788.978500000012</v>
      </c>
      <c r="K54" s="16">
        <v>0</v>
      </c>
      <c r="L54" s="16">
        <v>130910.501</v>
      </c>
      <c r="M54" s="17">
        <f t="shared" si="36"/>
        <v>35860.5</v>
      </c>
      <c r="N54" s="17">
        <f t="shared" si="37"/>
        <v>38693.779500000004</v>
      </c>
      <c r="O54" s="17">
        <f t="shared" ref="O54:O72" si="44">N54/M54*100</f>
        <v>107.9008365750617</v>
      </c>
      <c r="P54" s="18">
        <f t="shared" ref="P54:Q72" si="45">S54+Y54</f>
        <v>13850</v>
      </c>
      <c r="Q54" s="18">
        <f t="shared" si="45"/>
        <v>15995.9385</v>
      </c>
      <c r="R54" s="19">
        <f t="shared" si="13"/>
        <v>115.49414079422382</v>
      </c>
      <c r="S54" s="48">
        <v>900</v>
      </c>
      <c r="T54" s="48">
        <v>994.29150000000004</v>
      </c>
      <c r="U54" s="21">
        <f t="shared" si="14"/>
        <v>110.47683333333335</v>
      </c>
      <c r="V54" s="48">
        <v>3500</v>
      </c>
      <c r="W54" s="48">
        <v>3555.6469999999999</v>
      </c>
      <c r="X54" s="21">
        <f t="shared" si="15"/>
        <v>101.58991428571429</v>
      </c>
      <c r="Y54" s="48">
        <v>12950</v>
      </c>
      <c r="Z54" s="48">
        <v>15001.647000000001</v>
      </c>
      <c r="AA54" s="21">
        <f t="shared" si="16"/>
        <v>115.84283397683399</v>
      </c>
      <c r="AB54" s="48">
        <v>2380</v>
      </c>
      <c r="AC54" s="48">
        <v>2803.63</v>
      </c>
      <c r="AD54" s="21">
        <f t="shared" si="17"/>
        <v>117.79957983193277</v>
      </c>
      <c r="AE54" s="48">
        <v>6000</v>
      </c>
      <c r="AF54" s="48">
        <v>5705.38</v>
      </c>
      <c r="AG54" s="21">
        <f>AF54*100/AE54</f>
        <v>95.089666666666673</v>
      </c>
      <c r="AH54" s="12"/>
      <c r="AI54" s="12"/>
      <c r="AJ54" s="12"/>
      <c r="AK54" s="20"/>
      <c r="AL54" s="48">
        <v>88759.1</v>
      </c>
      <c r="AM54" s="48">
        <v>88610.5</v>
      </c>
      <c r="AN54" s="48">
        <v>4255.2</v>
      </c>
      <c r="AO54" s="48">
        <v>4036.6</v>
      </c>
      <c r="AP54" s="44"/>
      <c r="AQ54" s="12"/>
      <c r="AR54" s="12"/>
      <c r="AS54" s="12"/>
      <c r="AT54" s="17">
        <f t="shared" ref="AT54:AU72" si="46">AW54+AY54+BA54+BC54</f>
        <v>4950</v>
      </c>
      <c r="AU54" s="17">
        <f t="shared" si="46"/>
        <v>5345.7759999999998</v>
      </c>
      <c r="AV54" s="22">
        <f t="shared" si="18"/>
        <v>107.99547474747474</v>
      </c>
      <c r="AW54" s="29">
        <v>2450</v>
      </c>
      <c r="AX54" s="48">
        <v>2672.7</v>
      </c>
      <c r="AY54" s="48"/>
      <c r="AZ54" s="24"/>
      <c r="BA54" s="24"/>
      <c r="BB54" s="49"/>
      <c r="BC54" s="48">
        <v>2500</v>
      </c>
      <c r="BD54" s="48">
        <v>2673.076</v>
      </c>
      <c r="BE54" s="12"/>
      <c r="BF54" s="12"/>
      <c r="BG54" s="20">
        <v>4358.6000000000004</v>
      </c>
      <c r="BH54" s="20">
        <v>4358.6000000000004</v>
      </c>
      <c r="BI54" s="29"/>
      <c r="BJ54" s="24"/>
      <c r="BK54" s="48">
        <v>4000</v>
      </c>
      <c r="BL54" s="48">
        <v>4019.93</v>
      </c>
      <c r="BM54" s="48">
        <v>3510</v>
      </c>
      <c r="BN54" s="48">
        <v>3731.33</v>
      </c>
      <c r="BO54" s="48">
        <v>300</v>
      </c>
      <c r="BP54" s="48">
        <v>252.97800000000001</v>
      </c>
      <c r="BQ54" s="48">
        <v>80.5</v>
      </c>
      <c r="BR54" s="48">
        <v>0</v>
      </c>
      <c r="BS54" s="24"/>
      <c r="BT54" s="24"/>
      <c r="BU54" s="48">
        <v>800</v>
      </c>
      <c r="BV54" s="48">
        <v>1014.5</v>
      </c>
      <c r="BW54" s="20"/>
      <c r="BX54" s="15">
        <f t="shared" si="38"/>
        <v>133233.40000000002</v>
      </c>
      <c r="BY54" s="15">
        <f t="shared" si="39"/>
        <v>135699.47950000002</v>
      </c>
      <c r="BZ54" s="12"/>
      <c r="CA54" s="12"/>
      <c r="CB54" s="24"/>
      <c r="CC54" s="24"/>
      <c r="CD54" s="12"/>
      <c r="CE54" s="12"/>
      <c r="CF54" s="12"/>
      <c r="CG54" s="12"/>
      <c r="CH54" s="12"/>
      <c r="CI54" s="12"/>
      <c r="CJ54" s="24"/>
      <c r="CK54" s="24"/>
      <c r="CL54" s="20"/>
      <c r="CM54" s="26">
        <f t="shared" ref="CM54:CM72" si="47">BZ54+CB54+CD54+CF54+CH54+CJ54</f>
        <v>0</v>
      </c>
      <c r="CN54" s="26">
        <f t="shared" ref="CN54:CN72" si="48">CA54+CC54+CE54+CG54+CI54+CK54+CL54</f>
        <v>0</v>
      </c>
    </row>
    <row r="55" spans="1:92" s="30" customFormat="1">
      <c r="A55" s="13">
        <v>45</v>
      </c>
      <c r="B55" s="13">
        <v>12</v>
      </c>
      <c r="C55" s="14" t="s">
        <v>115</v>
      </c>
      <c r="D55" s="12">
        <v>10075.1</v>
      </c>
      <c r="E55" s="12"/>
      <c r="F55" s="15">
        <f t="shared" si="41"/>
        <v>45100.700000000004</v>
      </c>
      <c r="G55" s="15">
        <f t="shared" si="41"/>
        <v>45624.107000000004</v>
      </c>
      <c r="H55" s="15">
        <f t="shared" si="42"/>
        <v>101.16052965918489</v>
      </c>
      <c r="I55" s="15">
        <f t="shared" si="43"/>
        <v>-45100.700000000004</v>
      </c>
      <c r="J55" s="15">
        <f t="shared" si="43"/>
        <v>85286.394</v>
      </c>
      <c r="K55" s="16">
        <v>0</v>
      </c>
      <c r="L55" s="16">
        <v>130910.501</v>
      </c>
      <c r="M55" s="17">
        <f t="shared" si="36"/>
        <v>6524</v>
      </c>
      <c r="N55" s="17">
        <f t="shared" si="37"/>
        <v>7263.8069999999998</v>
      </c>
      <c r="O55" s="17">
        <f t="shared" si="44"/>
        <v>111.33977621091356</v>
      </c>
      <c r="P55" s="18">
        <f t="shared" si="45"/>
        <v>3984.2</v>
      </c>
      <c r="Q55" s="18">
        <f t="shared" si="45"/>
        <v>4868.8239999999996</v>
      </c>
      <c r="R55" s="19">
        <f t="shared" si="13"/>
        <v>122.20330304703579</v>
      </c>
      <c r="S55" s="48">
        <v>642.29999999999995</v>
      </c>
      <c r="T55" s="48">
        <v>1169.577</v>
      </c>
      <c r="U55" s="21">
        <f t="shared" si="14"/>
        <v>182.09201307800095</v>
      </c>
      <c r="V55" s="48">
        <v>476.6</v>
      </c>
      <c r="W55" s="48">
        <v>479.726</v>
      </c>
      <c r="X55" s="21">
        <f t="shared" si="15"/>
        <v>100.65589592950062</v>
      </c>
      <c r="Y55" s="48">
        <v>3341.9</v>
      </c>
      <c r="Z55" s="48">
        <v>3699.2469999999998</v>
      </c>
      <c r="AA55" s="21">
        <f t="shared" si="16"/>
        <v>110.69292917202789</v>
      </c>
      <c r="AB55" s="48">
        <v>355</v>
      </c>
      <c r="AC55" s="48">
        <v>359.25</v>
      </c>
      <c r="AD55" s="21">
        <f t="shared" si="17"/>
        <v>101.19718309859155</v>
      </c>
      <c r="AE55" s="20"/>
      <c r="AF55" s="24"/>
      <c r="AG55" s="21"/>
      <c r="AH55" s="12"/>
      <c r="AI55" s="12"/>
      <c r="AJ55" s="12"/>
      <c r="AK55" s="20"/>
      <c r="AL55" s="48">
        <v>36491.4</v>
      </c>
      <c r="AM55" s="48">
        <v>36311</v>
      </c>
      <c r="AN55" s="48">
        <v>2085.3000000000002</v>
      </c>
      <c r="AO55" s="48">
        <v>2049.3000000000002</v>
      </c>
      <c r="AP55" s="44"/>
      <c r="AQ55" s="12"/>
      <c r="AR55" s="12"/>
      <c r="AS55" s="12"/>
      <c r="AT55" s="17">
        <f t="shared" si="46"/>
        <v>1588.6</v>
      </c>
      <c r="AU55" s="17">
        <f t="shared" si="46"/>
        <v>1504.5069999999998</v>
      </c>
      <c r="AV55" s="22">
        <f t="shared" si="18"/>
        <v>94.706471106634766</v>
      </c>
      <c r="AW55" s="29">
        <v>1417.1</v>
      </c>
      <c r="AX55" s="48">
        <v>1421.6</v>
      </c>
      <c r="AY55" s="48"/>
      <c r="AZ55" s="24"/>
      <c r="BA55" s="24"/>
      <c r="BB55" s="49"/>
      <c r="BC55" s="48">
        <v>171.5</v>
      </c>
      <c r="BD55" s="48">
        <v>82.906999999999996</v>
      </c>
      <c r="BE55" s="12"/>
      <c r="BF55" s="12"/>
      <c r="BG55" s="20"/>
      <c r="BH55" s="48"/>
      <c r="BI55" s="29"/>
      <c r="BJ55" s="24"/>
      <c r="BK55" s="48">
        <v>29.6</v>
      </c>
      <c r="BL55" s="48">
        <v>49.5</v>
      </c>
      <c r="BM55" s="48"/>
      <c r="BN55" s="48"/>
      <c r="BO55" s="48"/>
      <c r="BP55" s="48"/>
      <c r="BQ55" s="48">
        <v>10</v>
      </c>
      <c r="BR55" s="48">
        <v>0</v>
      </c>
      <c r="BS55" s="24"/>
      <c r="BT55" s="24"/>
      <c r="BU55" s="48">
        <v>80</v>
      </c>
      <c r="BV55" s="48">
        <v>2</v>
      </c>
      <c r="BW55" s="20"/>
      <c r="BX55" s="15">
        <f t="shared" si="38"/>
        <v>45100.700000000004</v>
      </c>
      <c r="BY55" s="15">
        <f t="shared" si="39"/>
        <v>45624.107000000004</v>
      </c>
      <c r="BZ55" s="12"/>
      <c r="CA55" s="12"/>
      <c r="CB55" s="24"/>
      <c r="CC55" s="24"/>
      <c r="CD55" s="12"/>
      <c r="CE55" s="12"/>
      <c r="CF55" s="12"/>
      <c r="CG55" s="12"/>
      <c r="CH55" s="12"/>
      <c r="CI55" s="12"/>
      <c r="CJ55" s="24"/>
      <c r="CK55" s="24"/>
      <c r="CL55" s="20"/>
      <c r="CM55" s="26">
        <f t="shared" si="47"/>
        <v>0</v>
      </c>
      <c r="CN55" s="26">
        <f t="shared" si="48"/>
        <v>0</v>
      </c>
    </row>
    <row r="56" spans="1:92" s="30" customFormat="1">
      <c r="A56" s="13">
        <v>46</v>
      </c>
      <c r="B56" s="13">
        <v>15</v>
      </c>
      <c r="C56" s="14" t="s">
        <v>74</v>
      </c>
      <c r="D56" s="20">
        <v>6341.1</v>
      </c>
      <c r="E56" s="20"/>
      <c r="F56" s="15">
        <f t="shared" si="41"/>
        <v>21500.600000000002</v>
      </c>
      <c r="G56" s="15">
        <f t="shared" si="41"/>
        <v>21727.0798</v>
      </c>
      <c r="H56" s="15">
        <f t="shared" si="42"/>
        <v>101.05336502237145</v>
      </c>
      <c r="I56" s="15">
        <f t="shared" si="43"/>
        <v>-21500.600000000002</v>
      </c>
      <c r="J56" s="15">
        <f t="shared" si="43"/>
        <v>109183.42120000001</v>
      </c>
      <c r="K56" s="16">
        <v>0</v>
      </c>
      <c r="L56" s="16">
        <v>130910.501</v>
      </c>
      <c r="M56" s="17">
        <f t="shared" si="36"/>
        <v>11215.300000000001</v>
      </c>
      <c r="N56" s="17">
        <f t="shared" si="37"/>
        <v>11446.079800000001</v>
      </c>
      <c r="O56" s="17">
        <f t="shared" si="44"/>
        <v>102.05772293206601</v>
      </c>
      <c r="P56" s="18">
        <f t="shared" si="45"/>
        <v>2314.6</v>
      </c>
      <c r="Q56" s="18">
        <f t="shared" si="45"/>
        <v>2367.8960000000002</v>
      </c>
      <c r="R56" s="19">
        <f t="shared" si="13"/>
        <v>102.3026008813618</v>
      </c>
      <c r="S56" s="48">
        <v>64.2</v>
      </c>
      <c r="T56" s="48">
        <v>8.2439999999999998</v>
      </c>
      <c r="U56" s="21">
        <f t="shared" si="14"/>
        <v>12.841121495327101</v>
      </c>
      <c r="V56" s="48">
        <v>6902</v>
      </c>
      <c r="W56" s="48">
        <v>6925.3338000000003</v>
      </c>
      <c r="X56" s="21">
        <f t="shared" si="15"/>
        <v>100.33807302231237</v>
      </c>
      <c r="Y56" s="48">
        <v>2250.4</v>
      </c>
      <c r="Z56" s="48">
        <v>2359.652</v>
      </c>
      <c r="AA56" s="21">
        <f t="shared" si="16"/>
        <v>104.85478137220049</v>
      </c>
      <c r="AB56" s="48">
        <v>120</v>
      </c>
      <c r="AC56" s="48">
        <v>139.5</v>
      </c>
      <c r="AD56" s="21">
        <f t="shared" si="17"/>
        <v>116.25</v>
      </c>
      <c r="AE56" s="20"/>
      <c r="AF56" s="24"/>
      <c r="AG56" s="21"/>
      <c r="AH56" s="20"/>
      <c r="AI56" s="20"/>
      <c r="AJ56" s="20"/>
      <c r="AK56" s="20"/>
      <c r="AL56" s="48">
        <v>10228.9</v>
      </c>
      <c r="AM56" s="48">
        <v>10228.9</v>
      </c>
      <c r="AN56" s="48">
        <v>56.4</v>
      </c>
      <c r="AO56" s="48">
        <v>52.1</v>
      </c>
      <c r="AP56" s="20"/>
      <c r="AQ56" s="12"/>
      <c r="AR56" s="12"/>
      <c r="AS56" s="12"/>
      <c r="AT56" s="17">
        <f t="shared" si="46"/>
        <v>1878.7</v>
      </c>
      <c r="AU56" s="17">
        <f t="shared" si="46"/>
        <v>1882.8</v>
      </c>
      <c r="AV56" s="22">
        <f t="shared" si="18"/>
        <v>100.21823601426519</v>
      </c>
      <c r="AW56" s="29">
        <v>1390.7</v>
      </c>
      <c r="AX56" s="48">
        <v>1345.5</v>
      </c>
      <c r="AY56" s="48"/>
      <c r="AZ56" s="24"/>
      <c r="BA56" s="24"/>
      <c r="BB56" s="49"/>
      <c r="BC56" s="48">
        <v>488</v>
      </c>
      <c r="BD56" s="48">
        <v>537.29999999999995</v>
      </c>
      <c r="BE56" s="20"/>
      <c r="BF56" s="20"/>
      <c r="BG56" s="20"/>
      <c r="BH56" s="48"/>
      <c r="BI56" s="29"/>
      <c r="BJ56" s="20"/>
      <c r="BK56" s="48"/>
      <c r="BL56" s="48">
        <v>54.45</v>
      </c>
      <c r="BM56" s="48"/>
      <c r="BN56" s="48"/>
      <c r="BO56" s="48"/>
      <c r="BP56" s="48"/>
      <c r="BQ56" s="48"/>
      <c r="BR56" s="48"/>
      <c r="BS56" s="24"/>
      <c r="BT56" s="24"/>
      <c r="BU56" s="48">
        <v>0</v>
      </c>
      <c r="BV56" s="48">
        <v>76.099999999999994</v>
      </c>
      <c r="BW56" s="20"/>
      <c r="BX56" s="15">
        <f t="shared" si="38"/>
        <v>21500.600000000002</v>
      </c>
      <c r="BY56" s="15">
        <f t="shared" si="39"/>
        <v>21727.0798</v>
      </c>
      <c r="BZ56" s="20"/>
      <c r="CA56" s="20"/>
      <c r="CB56" s="24"/>
      <c r="CC56" s="24"/>
      <c r="CD56" s="20"/>
      <c r="CE56" s="20"/>
      <c r="CF56" s="20"/>
      <c r="CG56" s="20"/>
      <c r="CH56" s="20"/>
      <c r="CI56" s="20"/>
      <c r="CJ56" s="24"/>
      <c r="CK56" s="24"/>
      <c r="CL56" s="20"/>
      <c r="CM56" s="26">
        <f t="shared" si="47"/>
        <v>0</v>
      </c>
      <c r="CN56" s="26">
        <f t="shared" si="48"/>
        <v>0</v>
      </c>
    </row>
    <row r="57" spans="1:92" s="30" customFormat="1">
      <c r="A57" s="13">
        <v>47</v>
      </c>
      <c r="B57" s="13">
        <v>16</v>
      </c>
      <c r="C57" s="14" t="s">
        <v>75</v>
      </c>
      <c r="D57" s="20">
        <v>13175.2</v>
      </c>
      <c r="E57" s="20"/>
      <c r="F57" s="15">
        <f t="shared" si="41"/>
        <v>57786.6</v>
      </c>
      <c r="G57" s="15">
        <f t="shared" si="41"/>
        <v>59257.093200000003</v>
      </c>
      <c r="H57" s="15">
        <f t="shared" si="42"/>
        <v>102.54469582913686</v>
      </c>
      <c r="I57" s="15">
        <f t="shared" si="43"/>
        <v>-57786.6</v>
      </c>
      <c r="J57" s="15">
        <f t="shared" si="43"/>
        <v>71653.407800000001</v>
      </c>
      <c r="K57" s="16">
        <v>0</v>
      </c>
      <c r="L57" s="16">
        <v>130910.501</v>
      </c>
      <c r="M57" s="17">
        <f t="shared" si="36"/>
        <v>20523.600000000002</v>
      </c>
      <c r="N57" s="17">
        <f t="shared" si="37"/>
        <v>21994.093199999999</v>
      </c>
      <c r="O57" s="17">
        <f t="shared" si="44"/>
        <v>107.164889200725</v>
      </c>
      <c r="P57" s="18">
        <f t="shared" si="45"/>
        <v>4498.2</v>
      </c>
      <c r="Q57" s="18">
        <f t="shared" si="45"/>
        <v>5305.7956000000004</v>
      </c>
      <c r="R57" s="19">
        <f t="shared" si="13"/>
        <v>117.95375038904452</v>
      </c>
      <c r="S57" s="48">
        <v>529.20000000000005</v>
      </c>
      <c r="T57" s="48">
        <v>514.41700000000003</v>
      </c>
      <c r="U57" s="21">
        <f t="shared" si="14"/>
        <v>97.20653817082389</v>
      </c>
      <c r="V57" s="48">
        <v>9952.7000000000007</v>
      </c>
      <c r="W57" s="48">
        <v>9957.4516000000003</v>
      </c>
      <c r="X57" s="21">
        <f t="shared" si="15"/>
        <v>100.04774181880293</v>
      </c>
      <c r="Y57" s="48">
        <v>3969</v>
      </c>
      <c r="Z57" s="48">
        <v>4791.3786</v>
      </c>
      <c r="AA57" s="21">
        <f t="shared" si="16"/>
        <v>120.72004535147391</v>
      </c>
      <c r="AB57" s="48">
        <v>760</v>
      </c>
      <c r="AC57" s="48">
        <v>977.99599999999998</v>
      </c>
      <c r="AD57" s="21">
        <f t="shared" si="17"/>
        <v>128.68368421052631</v>
      </c>
      <c r="AE57" s="20"/>
      <c r="AF57" s="24"/>
      <c r="AG57" s="21"/>
      <c r="AH57" s="20"/>
      <c r="AI57" s="20"/>
      <c r="AJ57" s="20"/>
      <c r="AK57" s="20"/>
      <c r="AL57" s="48">
        <v>36041.199999999997</v>
      </c>
      <c r="AM57" s="48">
        <v>36041.199999999997</v>
      </c>
      <c r="AN57" s="48">
        <v>1221.8</v>
      </c>
      <c r="AO57" s="48">
        <v>1221.8</v>
      </c>
      <c r="AP57" s="44"/>
      <c r="AQ57" s="12"/>
      <c r="AR57" s="12"/>
      <c r="AS57" s="12"/>
      <c r="AT57" s="17">
        <f t="shared" si="46"/>
        <v>5032.7</v>
      </c>
      <c r="AU57" s="17">
        <f t="shared" si="46"/>
        <v>5163.95</v>
      </c>
      <c r="AV57" s="22">
        <f t="shared" si="18"/>
        <v>102.60794404593956</v>
      </c>
      <c r="AW57" s="29">
        <v>4702.7</v>
      </c>
      <c r="AX57" s="48">
        <v>4824.3</v>
      </c>
      <c r="AY57" s="48"/>
      <c r="AZ57" s="24"/>
      <c r="BA57" s="24"/>
      <c r="BB57" s="49"/>
      <c r="BC57" s="48">
        <v>330</v>
      </c>
      <c r="BD57" s="48">
        <v>339.65</v>
      </c>
      <c r="BE57" s="20"/>
      <c r="BF57" s="20"/>
      <c r="BG57" s="20"/>
      <c r="BH57" s="48"/>
      <c r="BI57" s="29"/>
      <c r="BJ57" s="24"/>
      <c r="BK57" s="48">
        <v>210</v>
      </c>
      <c r="BL57" s="48">
        <v>569.1</v>
      </c>
      <c r="BM57" s="48"/>
      <c r="BN57" s="48"/>
      <c r="BO57" s="48"/>
      <c r="BP57" s="48"/>
      <c r="BQ57" s="48">
        <v>20</v>
      </c>
      <c r="BR57" s="48">
        <v>19.8</v>
      </c>
      <c r="BS57" s="24"/>
      <c r="BT57" s="24"/>
      <c r="BU57" s="48">
        <v>50</v>
      </c>
      <c r="BV57" s="48">
        <v>0</v>
      </c>
      <c r="BW57" s="20"/>
      <c r="BX57" s="15">
        <f t="shared" si="38"/>
        <v>57786.6</v>
      </c>
      <c r="BY57" s="15">
        <f t="shared" si="39"/>
        <v>59257.093200000003</v>
      </c>
      <c r="BZ57" s="20"/>
      <c r="CA57" s="20"/>
      <c r="CB57" s="24"/>
      <c r="CC57" s="24"/>
      <c r="CD57" s="20"/>
      <c r="CE57" s="20"/>
      <c r="CF57" s="20"/>
      <c r="CG57" s="20"/>
      <c r="CH57" s="20"/>
      <c r="CI57" s="20"/>
      <c r="CJ57" s="24"/>
      <c r="CK57" s="24"/>
      <c r="CL57" s="20"/>
      <c r="CM57" s="26">
        <f t="shared" si="47"/>
        <v>0</v>
      </c>
      <c r="CN57" s="26">
        <f t="shared" si="48"/>
        <v>0</v>
      </c>
    </row>
    <row r="58" spans="1:92" s="30" customFormat="1">
      <c r="A58" s="13">
        <v>48</v>
      </c>
      <c r="B58" s="13">
        <v>17</v>
      </c>
      <c r="C58" s="14" t="s">
        <v>76</v>
      </c>
      <c r="D58" s="20">
        <v>3794.2</v>
      </c>
      <c r="E58" s="20"/>
      <c r="F58" s="15">
        <f t="shared" si="41"/>
        <v>21433.599999999999</v>
      </c>
      <c r="G58" s="15">
        <f t="shared" si="41"/>
        <v>21736.547999999999</v>
      </c>
      <c r="H58" s="15">
        <f t="shared" si="42"/>
        <v>101.4134256494476</v>
      </c>
      <c r="I58" s="15">
        <f t="shared" si="43"/>
        <v>-21433.599999999999</v>
      </c>
      <c r="J58" s="15">
        <f t="shared" si="43"/>
        <v>109173.95300000001</v>
      </c>
      <c r="K58" s="16">
        <v>0</v>
      </c>
      <c r="L58" s="16">
        <v>130910.501</v>
      </c>
      <c r="M58" s="17">
        <f t="shared" si="36"/>
        <v>2439.1</v>
      </c>
      <c r="N58" s="17">
        <f t="shared" si="37"/>
        <v>2787.8479999999995</v>
      </c>
      <c r="O58" s="17">
        <f t="shared" si="44"/>
        <v>114.29822475503258</v>
      </c>
      <c r="P58" s="18">
        <f t="shared" si="45"/>
        <v>854.3</v>
      </c>
      <c r="Q58" s="18">
        <f t="shared" si="45"/>
        <v>1309.548</v>
      </c>
      <c r="R58" s="19">
        <f t="shared" si="13"/>
        <v>153.28900854500762</v>
      </c>
      <c r="S58" s="48">
        <v>4.3</v>
      </c>
      <c r="T58" s="48">
        <v>3.5150000000000001</v>
      </c>
      <c r="U58" s="21">
        <f t="shared" si="14"/>
        <v>81.744186046511629</v>
      </c>
      <c r="V58" s="48">
        <v>700</v>
      </c>
      <c r="W58" s="48">
        <v>700</v>
      </c>
      <c r="X58" s="21">
        <f t="shared" si="15"/>
        <v>100</v>
      </c>
      <c r="Y58" s="48">
        <v>850</v>
      </c>
      <c r="Z58" s="48">
        <v>1306.0329999999999</v>
      </c>
      <c r="AA58" s="21">
        <f t="shared" si="16"/>
        <v>153.65094117647058</v>
      </c>
      <c r="AB58" s="48">
        <v>108</v>
      </c>
      <c r="AC58" s="48">
        <v>107.2</v>
      </c>
      <c r="AD58" s="21">
        <f t="shared" si="17"/>
        <v>99.259259259259252</v>
      </c>
      <c r="AE58" s="20"/>
      <c r="AF58" s="24"/>
      <c r="AG58" s="21"/>
      <c r="AH58" s="20"/>
      <c r="AI58" s="20"/>
      <c r="AJ58" s="20"/>
      <c r="AK58" s="20"/>
      <c r="AL58" s="48">
        <v>13094.5</v>
      </c>
      <c r="AM58" s="48">
        <v>13094.5</v>
      </c>
      <c r="AN58" s="48">
        <v>0</v>
      </c>
      <c r="AO58" s="48">
        <v>0</v>
      </c>
      <c r="AP58" s="44"/>
      <c r="AQ58" s="12"/>
      <c r="AR58" s="12"/>
      <c r="AS58" s="12"/>
      <c r="AT58" s="17">
        <f t="shared" si="46"/>
        <v>776.80000000000007</v>
      </c>
      <c r="AU58" s="17">
        <f t="shared" si="46"/>
        <v>671.1</v>
      </c>
      <c r="AV58" s="22">
        <f t="shared" si="18"/>
        <v>86.392893923789899</v>
      </c>
      <c r="AW58" s="29">
        <v>671.2</v>
      </c>
      <c r="AX58" s="48">
        <v>565.5</v>
      </c>
      <c r="AY58" s="48"/>
      <c r="AZ58" s="24"/>
      <c r="BA58" s="24"/>
      <c r="BB58" s="49"/>
      <c r="BC58" s="48">
        <v>105.6</v>
      </c>
      <c r="BD58" s="48">
        <v>105.6</v>
      </c>
      <c r="BE58" s="20"/>
      <c r="BF58" s="20"/>
      <c r="BG58" s="20"/>
      <c r="BH58" s="48"/>
      <c r="BI58" s="29"/>
      <c r="BJ58" s="20"/>
      <c r="BK58" s="48"/>
      <c r="BL58" s="48"/>
      <c r="BM58" s="48"/>
      <c r="BN58" s="48"/>
      <c r="BO58" s="48"/>
      <c r="BP58" s="48"/>
      <c r="BQ58" s="48"/>
      <c r="BR58" s="48"/>
      <c r="BS58" s="24">
        <v>1200</v>
      </c>
      <c r="BT58" s="24">
        <v>1200</v>
      </c>
      <c r="BU58" s="48">
        <v>0</v>
      </c>
      <c r="BV58" s="48">
        <v>0</v>
      </c>
      <c r="BW58" s="20"/>
      <c r="BX58" s="15">
        <f t="shared" si="38"/>
        <v>16733.599999999999</v>
      </c>
      <c r="BY58" s="15">
        <f t="shared" si="39"/>
        <v>17082.347999999998</v>
      </c>
      <c r="BZ58" s="20"/>
      <c r="CA58" s="20"/>
      <c r="CB58" s="24">
        <v>4700</v>
      </c>
      <c r="CC58" s="24">
        <v>4654.2</v>
      </c>
      <c r="CD58" s="20"/>
      <c r="CE58" s="20"/>
      <c r="CF58" s="20"/>
      <c r="CG58" s="20"/>
      <c r="CH58" s="20"/>
      <c r="CI58" s="20"/>
      <c r="CJ58" s="24"/>
      <c r="CK58" s="24"/>
      <c r="CL58" s="20"/>
      <c r="CM58" s="26">
        <f t="shared" si="47"/>
        <v>4700</v>
      </c>
      <c r="CN58" s="26">
        <f t="shared" si="48"/>
        <v>4654.2</v>
      </c>
    </row>
    <row r="59" spans="1:92" s="30" customFormat="1">
      <c r="A59" s="13">
        <v>49</v>
      </c>
      <c r="B59" s="13">
        <v>18</v>
      </c>
      <c r="C59" s="14" t="s">
        <v>77</v>
      </c>
      <c r="D59" s="20">
        <v>966.1</v>
      </c>
      <c r="E59" s="20"/>
      <c r="F59" s="15">
        <f t="shared" si="41"/>
        <v>15815.5</v>
      </c>
      <c r="G59" s="15">
        <f t="shared" si="41"/>
        <v>15798.477000000001</v>
      </c>
      <c r="H59" s="15">
        <f t="shared" si="42"/>
        <v>99.892365084885085</v>
      </c>
      <c r="I59" s="15">
        <f t="shared" si="43"/>
        <v>-15815.5</v>
      </c>
      <c r="J59" s="15">
        <f t="shared" si="43"/>
        <v>115112.024</v>
      </c>
      <c r="K59" s="16">
        <v>0</v>
      </c>
      <c r="L59" s="16">
        <v>130910.501</v>
      </c>
      <c r="M59" s="17">
        <f t="shared" si="36"/>
        <v>869.9</v>
      </c>
      <c r="N59" s="17">
        <f t="shared" si="37"/>
        <v>880.52699999999993</v>
      </c>
      <c r="O59" s="17">
        <f t="shared" si="44"/>
        <v>101.2216346706518</v>
      </c>
      <c r="P59" s="18">
        <f t="shared" si="45"/>
        <v>434.7</v>
      </c>
      <c r="Q59" s="18">
        <f t="shared" si="45"/>
        <v>434.887</v>
      </c>
      <c r="R59" s="19">
        <f t="shared" si="13"/>
        <v>100.04301817345296</v>
      </c>
      <c r="S59" s="48">
        <v>0</v>
      </c>
      <c r="T59" s="48">
        <v>0.20100000000000001</v>
      </c>
      <c r="U59" s="21"/>
      <c r="V59" s="48">
        <v>135.19999999999999</v>
      </c>
      <c r="W59" s="48">
        <v>135.84</v>
      </c>
      <c r="X59" s="21">
        <f t="shared" si="15"/>
        <v>100.47337278106509</v>
      </c>
      <c r="Y59" s="48">
        <v>434.7</v>
      </c>
      <c r="Z59" s="48">
        <v>434.68599999999998</v>
      </c>
      <c r="AA59" s="21">
        <f t="shared" si="16"/>
        <v>99.996779388083738</v>
      </c>
      <c r="AB59" s="48">
        <v>0</v>
      </c>
      <c r="AC59" s="48">
        <v>0</v>
      </c>
      <c r="AD59" s="21"/>
      <c r="AE59" s="20"/>
      <c r="AF59" s="24"/>
      <c r="AG59" s="21"/>
      <c r="AH59" s="20"/>
      <c r="AI59" s="20"/>
      <c r="AJ59" s="20"/>
      <c r="AK59" s="20"/>
      <c r="AL59" s="48">
        <v>4895.6000000000004</v>
      </c>
      <c r="AM59" s="48">
        <v>4895.6000000000004</v>
      </c>
      <c r="AN59" s="48">
        <v>1150</v>
      </c>
      <c r="AO59" s="48">
        <v>1150</v>
      </c>
      <c r="AP59" s="44"/>
      <c r="AQ59" s="12"/>
      <c r="AR59" s="12"/>
      <c r="AS59" s="12"/>
      <c r="AT59" s="17">
        <f t="shared" si="46"/>
        <v>300</v>
      </c>
      <c r="AU59" s="17">
        <f t="shared" si="46"/>
        <v>300</v>
      </c>
      <c r="AV59" s="22">
        <f t="shared" si="18"/>
        <v>100</v>
      </c>
      <c r="AW59" s="29">
        <v>300</v>
      </c>
      <c r="AX59" s="48">
        <v>300</v>
      </c>
      <c r="AY59" s="48"/>
      <c r="AZ59" s="24"/>
      <c r="BA59" s="24"/>
      <c r="BB59" s="49"/>
      <c r="BC59" s="48"/>
      <c r="BD59" s="48"/>
      <c r="BE59" s="20"/>
      <c r="BF59" s="20"/>
      <c r="BG59" s="20"/>
      <c r="BH59" s="48"/>
      <c r="BI59" s="29"/>
      <c r="BJ59" s="20"/>
      <c r="BK59" s="48"/>
      <c r="BL59" s="48">
        <v>9.8000000000000007</v>
      </c>
      <c r="BM59" s="48"/>
      <c r="BN59" s="48"/>
      <c r="BO59" s="48"/>
      <c r="BP59" s="48"/>
      <c r="BQ59" s="48"/>
      <c r="BR59" s="48"/>
      <c r="BS59" s="24">
        <v>7200</v>
      </c>
      <c r="BT59" s="24">
        <v>7215.35</v>
      </c>
      <c r="BU59" s="48">
        <v>0</v>
      </c>
      <c r="BV59" s="48">
        <v>0</v>
      </c>
      <c r="BW59" s="20"/>
      <c r="BX59" s="15">
        <f t="shared" si="38"/>
        <v>14115.5</v>
      </c>
      <c r="BY59" s="15">
        <f t="shared" si="39"/>
        <v>14141.477000000001</v>
      </c>
      <c r="BZ59" s="20"/>
      <c r="CA59" s="20"/>
      <c r="CB59" s="24">
        <v>1700</v>
      </c>
      <c r="CC59" s="24">
        <v>1657</v>
      </c>
      <c r="CD59" s="20"/>
      <c r="CE59" s="20"/>
      <c r="CF59" s="20"/>
      <c r="CG59" s="20"/>
      <c r="CH59" s="20"/>
      <c r="CI59" s="20"/>
      <c r="CJ59" s="24"/>
      <c r="CK59" s="24"/>
      <c r="CL59" s="20"/>
      <c r="CM59" s="26">
        <f t="shared" si="47"/>
        <v>1700</v>
      </c>
      <c r="CN59" s="26">
        <f t="shared" si="48"/>
        <v>1657</v>
      </c>
    </row>
    <row r="60" spans="1:92" s="30" customFormat="1">
      <c r="A60" s="13">
        <v>50</v>
      </c>
      <c r="B60" s="13">
        <v>19</v>
      </c>
      <c r="C60" s="14" t="s">
        <v>78</v>
      </c>
      <c r="D60" s="20">
        <v>8839.2999999999993</v>
      </c>
      <c r="E60" s="20"/>
      <c r="F60" s="15">
        <f t="shared" si="41"/>
        <v>62106.5</v>
      </c>
      <c r="G60" s="15">
        <f t="shared" si="41"/>
        <v>62878.095999999998</v>
      </c>
      <c r="H60" s="15">
        <f t="shared" si="42"/>
        <v>101.24237559675717</v>
      </c>
      <c r="I60" s="15">
        <f t="shared" si="43"/>
        <v>-62106.5</v>
      </c>
      <c r="J60" s="15">
        <f t="shared" si="43"/>
        <v>68032.404999999999</v>
      </c>
      <c r="K60" s="16">
        <v>0</v>
      </c>
      <c r="L60" s="16">
        <v>130910.501</v>
      </c>
      <c r="M60" s="17">
        <f t="shared" si="36"/>
        <v>12277</v>
      </c>
      <c r="N60" s="17">
        <f t="shared" si="37"/>
        <v>13092.896000000001</v>
      </c>
      <c r="O60" s="17">
        <f t="shared" si="44"/>
        <v>106.6457277836605</v>
      </c>
      <c r="P60" s="18">
        <f t="shared" si="45"/>
        <v>4581</v>
      </c>
      <c r="Q60" s="18">
        <f t="shared" si="45"/>
        <v>5758.31</v>
      </c>
      <c r="R60" s="19">
        <f t="shared" si="13"/>
        <v>125.69984719493561</v>
      </c>
      <c r="S60" s="48">
        <v>141</v>
      </c>
      <c r="T60" s="48">
        <v>52.572000000000003</v>
      </c>
      <c r="U60" s="21">
        <f t="shared" si="14"/>
        <v>37.285106382978725</v>
      </c>
      <c r="V60" s="48">
        <v>4995</v>
      </c>
      <c r="W60" s="48">
        <v>4997.9560000000001</v>
      </c>
      <c r="X60" s="21">
        <f t="shared" si="15"/>
        <v>100.05917917917918</v>
      </c>
      <c r="Y60" s="48">
        <v>4440</v>
      </c>
      <c r="Z60" s="48">
        <v>5705.7380000000003</v>
      </c>
      <c r="AA60" s="21">
        <f t="shared" si="16"/>
        <v>128.50761261261263</v>
      </c>
      <c r="AB60" s="48">
        <v>140</v>
      </c>
      <c r="AC60" s="48">
        <v>152.1</v>
      </c>
      <c r="AD60" s="21">
        <f t="shared" si="17"/>
        <v>108.64285714285714</v>
      </c>
      <c r="AE60" s="20"/>
      <c r="AF60" s="24"/>
      <c r="AG60" s="21"/>
      <c r="AH60" s="20"/>
      <c r="AI60" s="20"/>
      <c r="AJ60" s="20"/>
      <c r="AK60" s="20"/>
      <c r="AL60" s="48">
        <v>46556</v>
      </c>
      <c r="AM60" s="48">
        <v>46556</v>
      </c>
      <c r="AN60" s="48">
        <v>3273.5</v>
      </c>
      <c r="AO60" s="48">
        <v>3229.2</v>
      </c>
      <c r="AP60" s="44"/>
      <c r="AQ60" s="12"/>
      <c r="AR60" s="12"/>
      <c r="AS60" s="12"/>
      <c r="AT60" s="17">
        <f t="shared" si="46"/>
        <v>2461</v>
      </c>
      <c r="AU60" s="17">
        <f t="shared" si="46"/>
        <v>2184.5300000000002</v>
      </c>
      <c r="AV60" s="22">
        <f t="shared" si="18"/>
        <v>88.765948801300283</v>
      </c>
      <c r="AW60" s="29">
        <v>2110</v>
      </c>
      <c r="AX60" s="48">
        <v>1862.2</v>
      </c>
      <c r="AY60" s="48"/>
      <c r="AZ60" s="24"/>
      <c r="BA60" s="24"/>
      <c r="BB60" s="49"/>
      <c r="BC60" s="48">
        <v>351</v>
      </c>
      <c r="BD60" s="48">
        <v>322.33</v>
      </c>
      <c r="BE60" s="20"/>
      <c r="BF60" s="20"/>
      <c r="BG60" s="20"/>
      <c r="BH60" s="48"/>
      <c r="BI60" s="29"/>
      <c r="BJ60" s="20"/>
      <c r="BK60" s="48"/>
      <c r="BL60" s="48"/>
      <c r="BM60" s="48"/>
      <c r="BN60" s="48"/>
      <c r="BO60" s="48"/>
      <c r="BP60" s="48"/>
      <c r="BQ60" s="48">
        <v>50</v>
      </c>
      <c r="BR60" s="48"/>
      <c r="BS60" s="24"/>
      <c r="BT60" s="24"/>
      <c r="BU60" s="48">
        <v>50</v>
      </c>
      <c r="BV60" s="48">
        <v>0</v>
      </c>
      <c r="BW60" s="20"/>
      <c r="BX60" s="15">
        <f t="shared" si="38"/>
        <v>62106.5</v>
      </c>
      <c r="BY60" s="15">
        <f t="shared" si="39"/>
        <v>62878.095999999998</v>
      </c>
      <c r="BZ60" s="20"/>
      <c r="CA60" s="20"/>
      <c r="CB60" s="24"/>
      <c r="CC60" s="24"/>
      <c r="CD60" s="20"/>
      <c r="CE60" s="20"/>
      <c r="CF60" s="20"/>
      <c r="CG60" s="20"/>
      <c r="CH60" s="20"/>
      <c r="CI60" s="20"/>
      <c r="CJ60" s="24"/>
      <c r="CK60" s="24"/>
      <c r="CL60" s="20"/>
      <c r="CM60" s="26">
        <f t="shared" si="47"/>
        <v>0</v>
      </c>
      <c r="CN60" s="26">
        <f t="shared" si="48"/>
        <v>0</v>
      </c>
    </row>
    <row r="61" spans="1:92" s="30" customFormat="1">
      <c r="A61" s="13">
        <v>51</v>
      </c>
      <c r="B61" s="13">
        <v>24</v>
      </c>
      <c r="C61" s="14" t="s">
        <v>79</v>
      </c>
      <c r="D61" s="20">
        <v>311.5</v>
      </c>
      <c r="E61" s="20"/>
      <c r="F61" s="15">
        <f t="shared" si="41"/>
        <v>12464.6001</v>
      </c>
      <c r="G61" s="15">
        <f t="shared" si="41"/>
        <v>12048.9874</v>
      </c>
      <c r="H61" s="15">
        <f t="shared" si="42"/>
        <v>96.665655563229819</v>
      </c>
      <c r="I61" s="15">
        <f t="shared" si="43"/>
        <v>-12464.6001</v>
      </c>
      <c r="J61" s="15">
        <f t="shared" si="43"/>
        <v>118861.51360000001</v>
      </c>
      <c r="K61" s="16">
        <v>0</v>
      </c>
      <c r="L61" s="16">
        <v>130910.501</v>
      </c>
      <c r="M61" s="17">
        <f t="shared" si="36"/>
        <v>4827.7</v>
      </c>
      <c r="N61" s="17">
        <f t="shared" si="37"/>
        <v>4426.3873999999996</v>
      </c>
      <c r="O61" s="17">
        <f t="shared" si="44"/>
        <v>91.687292085257994</v>
      </c>
      <c r="P61" s="18">
        <f t="shared" si="45"/>
        <v>400</v>
      </c>
      <c r="Q61" s="18">
        <f t="shared" si="45"/>
        <v>684.40299999999991</v>
      </c>
      <c r="R61" s="19">
        <f t="shared" si="13"/>
        <v>171.10074999999998</v>
      </c>
      <c r="S61" s="48">
        <v>0</v>
      </c>
      <c r="T61" s="48">
        <v>16.343</v>
      </c>
      <c r="U61" s="21"/>
      <c r="V61" s="48">
        <v>3407.7</v>
      </c>
      <c r="W61" s="48">
        <v>2802.2844</v>
      </c>
      <c r="X61" s="21">
        <f t="shared" si="15"/>
        <v>82.233893828682113</v>
      </c>
      <c r="Y61" s="48">
        <v>400</v>
      </c>
      <c r="Z61" s="48">
        <v>668.06</v>
      </c>
      <c r="AA61" s="21">
        <f t="shared" si="16"/>
        <v>167.01499999999999</v>
      </c>
      <c r="AB61" s="48">
        <v>0</v>
      </c>
      <c r="AC61" s="48">
        <v>0</v>
      </c>
      <c r="AD61" s="21"/>
      <c r="AE61" s="20"/>
      <c r="AF61" s="24"/>
      <c r="AG61" s="21"/>
      <c r="AH61" s="20"/>
      <c r="AI61" s="20"/>
      <c r="AJ61" s="20"/>
      <c r="AK61" s="20"/>
      <c r="AL61" s="48">
        <v>7552.3</v>
      </c>
      <c r="AM61" s="48">
        <v>7552.3</v>
      </c>
      <c r="AN61" s="48">
        <v>84.600099999999998</v>
      </c>
      <c r="AO61" s="48">
        <v>70.3</v>
      </c>
      <c r="AP61" s="20"/>
      <c r="AQ61" s="12"/>
      <c r="AR61" s="12"/>
      <c r="AS61" s="12"/>
      <c r="AT61" s="17">
        <f t="shared" si="46"/>
        <v>1000</v>
      </c>
      <c r="AU61" s="17">
        <f t="shared" si="46"/>
        <v>924.7</v>
      </c>
      <c r="AV61" s="22">
        <f t="shared" si="18"/>
        <v>92.470000000000013</v>
      </c>
      <c r="AW61" s="29">
        <v>1000</v>
      </c>
      <c r="AX61" s="48">
        <v>924.7</v>
      </c>
      <c r="AY61" s="48"/>
      <c r="AZ61" s="24"/>
      <c r="BA61" s="24"/>
      <c r="BB61" s="49"/>
      <c r="BC61" s="48"/>
      <c r="BD61" s="48"/>
      <c r="BE61" s="20"/>
      <c r="BF61" s="20"/>
      <c r="BG61" s="20"/>
      <c r="BH61" s="48"/>
      <c r="BI61" s="29"/>
      <c r="BJ61" s="24"/>
      <c r="BK61" s="48">
        <v>20</v>
      </c>
      <c r="BL61" s="48">
        <v>15</v>
      </c>
      <c r="BM61" s="48"/>
      <c r="BN61" s="48"/>
      <c r="BO61" s="48"/>
      <c r="BP61" s="48"/>
      <c r="BQ61" s="48"/>
      <c r="BR61" s="48"/>
      <c r="BS61" s="24"/>
      <c r="BT61" s="24"/>
      <c r="BU61" s="48">
        <v>0</v>
      </c>
      <c r="BV61" s="48">
        <v>0</v>
      </c>
      <c r="BW61" s="20"/>
      <c r="BX61" s="15">
        <f t="shared" si="38"/>
        <v>12464.6001</v>
      </c>
      <c r="BY61" s="15">
        <f t="shared" si="39"/>
        <v>12048.9874</v>
      </c>
      <c r="BZ61" s="20"/>
      <c r="CA61" s="20"/>
      <c r="CB61" s="24"/>
      <c r="CC61" s="24"/>
      <c r="CD61" s="20"/>
      <c r="CE61" s="20"/>
      <c r="CF61" s="20"/>
      <c r="CG61" s="20"/>
      <c r="CH61" s="20"/>
      <c r="CI61" s="20"/>
      <c r="CJ61" s="24"/>
      <c r="CK61" s="24"/>
      <c r="CL61" s="20"/>
      <c r="CM61" s="26">
        <f t="shared" si="47"/>
        <v>0</v>
      </c>
      <c r="CN61" s="26">
        <f t="shared" si="48"/>
        <v>0</v>
      </c>
    </row>
    <row r="62" spans="1:92" s="30" customFormat="1">
      <c r="A62" s="13">
        <v>52</v>
      </c>
      <c r="B62" s="13">
        <v>25</v>
      </c>
      <c r="C62" s="14" t="s">
        <v>80</v>
      </c>
      <c r="D62" s="20">
        <v>507.4</v>
      </c>
      <c r="E62" s="20"/>
      <c r="F62" s="15">
        <f t="shared" si="41"/>
        <v>6126.4</v>
      </c>
      <c r="G62" s="15">
        <f t="shared" si="41"/>
        <v>5812.85</v>
      </c>
      <c r="H62" s="15">
        <f t="shared" si="42"/>
        <v>94.881986158265875</v>
      </c>
      <c r="I62" s="15">
        <f t="shared" si="43"/>
        <v>-6126.4</v>
      </c>
      <c r="J62" s="15">
        <f t="shared" si="43"/>
        <v>125097.651</v>
      </c>
      <c r="K62" s="16">
        <v>0</v>
      </c>
      <c r="L62" s="16">
        <v>130910.501</v>
      </c>
      <c r="M62" s="17">
        <f t="shared" si="36"/>
        <v>2375.1</v>
      </c>
      <c r="N62" s="17">
        <f t="shared" si="37"/>
        <v>2089.75</v>
      </c>
      <c r="O62" s="17">
        <f t="shared" si="44"/>
        <v>87.98576902025178</v>
      </c>
      <c r="P62" s="18">
        <f t="shared" si="45"/>
        <v>600</v>
      </c>
      <c r="Q62" s="18">
        <f t="shared" si="45"/>
        <v>612.75</v>
      </c>
      <c r="R62" s="19">
        <f t="shared" si="13"/>
        <v>102.125</v>
      </c>
      <c r="S62" s="48">
        <v>0</v>
      </c>
      <c r="T62" s="48">
        <v>0</v>
      </c>
      <c r="U62" s="21"/>
      <c r="V62" s="48">
        <v>1200</v>
      </c>
      <c r="W62" s="48">
        <v>970.9</v>
      </c>
      <c r="X62" s="21">
        <f t="shared" si="15"/>
        <v>80.908333333333331</v>
      </c>
      <c r="Y62" s="48">
        <v>600</v>
      </c>
      <c r="Z62" s="48">
        <v>612.75</v>
      </c>
      <c r="AA62" s="21">
        <f t="shared" si="16"/>
        <v>102.125</v>
      </c>
      <c r="AB62" s="48">
        <v>29.1</v>
      </c>
      <c r="AC62" s="48">
        <v>31.8</v>
      </c>
      <c r="AD62" s="21">
        <f t="shared" si="17"/>
        <v>109.27835051546391</v>
      </c>
      <c r="AE62" s="20"/>
      <c r="AF62" s="24"/>
      <c r="AG62" s="21"/>
      <c r="AH62" s="20"/>
      <c r="AI62" s="20"/>
      <c r="AJ62" s="20"/>
      <c r="AK62" s="20"/>
      <c r="AL62" s="48">
        <v>3694.9</v>
      </c>
      <c r="AM62" s="48">
        <v>3694.9</v>
      </c>
      <c r="AN62" s="48">
        <v>56.4</v>
      </c>
      <c r="AO62" s="48">
        <v>28.2</v>
      </c>
      <c r="AP62" s="20"/>
      <c r="AQ62" s="12"/>
      <c r="AR62" s="12"/>
      <c r="AS62" s="12"/>
      <c r="AT62" s="17">
        <f t="shared" si="46"/>
        <v>546</v>
      </c>
      <c r="AU62" s="17">
        <f t="shared" si="46"/>
        <v>474.3</v>
      </c>
      <c r="AV62" s="22">
        <f t="shared" si="18"/>
        <v>86.868131868131869</v>
      </c>
      <c r="AW62" s="29">
        <v>396</v>
      </c>
      <c r="AX62" s="48">
        <v>325</v>
      </c>
      <c r="AY62" s="48"/>
      <c r="AZ62" s="24"/>
      <c r="BA62" s="24"/>
      <c r="BB62" s="49"/>
      <c r="BC62" s="48">
        <v>150</v>
      </c>
      <c r="BD62" s="48">
        <v>149.30000000000001</v>
      </c>
      <c r="BE62" s="20"/>
      <c r="BF62" s="20"/>
      <c r="BG62" s="20"/>
      <c r="BH62" s="48"/>
      <c r="BI62" s="29"/>
      <c r="BJ62" s="24"/>
      <c r="BK62" s="48"/>
      <c r="BL62" s="48"/>
      <c r="BM62" s="48"/>
      <c r="BN62" s="48"/>
      <c r="BO62" s="48"/>
      <c r="BP62" s="48"/>
      <c r="BQ62" s="48"/>
      <c r="BR62" s="48"/>
      <c r="BS62" s="24"/>
      <c r="BT62" s="24"/>
      <c r="BU62" s="48">
        <v>0</v>
      </c>
      <c r="BV62" s="48">
        <v>0</v>
      </c>
      <c r="BW62" s="20"/>
      <c r="BX62" s="15">
        <f t="shared" si="38"/>
        <v>6126.4</v>
      </c>
      <c r="BY62" s="15">
        <f t="shared" si="39"/>
        <v>5812.85</v>
      </c>
      <c r="BZ62" s="20"/>
      <c r="CA62" s="20"/>
      <c r="CB62" s="24"/>
      <c r="CC62" s="24"/>
      <c r="CD62" s="20"/>
      <c r="CE62" s="20"/>
      <c r="CF62" s="20"/>
      <c r="CG62" s="20"/>
      <c r="CH62" s="20"/>
      <c r="CI62" s="20"/>
      <c r="CJ62" s="24"/>
      <c r="CK62" s="24"/>
      <c r="CL62" s="20"/>
      <c r="CM62" s="26">
        <f t="shared" si="47"/>
        <v>0</v>
      </c>
      <c r="CN62" s="26">
        <f t="shared" si="48"/>
        <v>0</v>
      </c>
    </row>
    <row r="63" spans="1:92" s="30" customFormat="1">
      <c r="A63" s="13">
        <v>53</v>
      </c>
      <c r="B63" s="13">
        <v>27</v>
      </c>
      <c r="C63" s="14" t="s">
        <v>81</v>
      </c>
      <c r="D63" s="20">
        <v>1002.1</v>
      </c>
      <c r="E63" s="20"/>
      <c r="F63" s="15">
        <f t="shared" si="41"/>
        <v>10797</v>
      </c>
      <c r="G63" s="15">
        <f t="shared" si="41"/>
        <v>10763.228000000001</v>
      </c>
      <c r="H63" s="15">
        <f t="shared" si="42"/>
        <v>99.68720941002131</v>
      </c>
      <c r="I63" s="15">
        <f t="shared" si="43"/>
        <v>-10797</v>
      </c>
      <c r="J63" s="15">
        <f t="shared" si="43"/>
        <v>120147.273</v>
      </c>
      <c r="K63" s="16">
        <v>0</v>
      </c>
      <c r="L63" s="16">
        <v>130910.501</v>
      </c>
      <c r="M63" s="17">
        <f t="shared" si="36"/>
        <v>2124.3000000000002</v>
      </c>
      <c r="N63" s="17">
        <f t="shared" si="37"/>
        <v>2090.5279999999998</v>
      </c>
      <c r="O63" s="17">
        <f t="shared" si="44"/>
        <v>98.41020571482369</v>
      </c>
      <c r="P63" s="18">
        <f t="shared" si="45"/>
        <v>870.1</v>
      </c>
      <c r="Q63" s="18">
        <f t="shared" si="45"/>
        <v>958.07999999999993</v>
      </c>
      <c r="R63" s="19">
        <f t="shared" si="13"/>
        <v>110.11148143891505</v>
      </c>
      <c r="S63" s="48">
        <v>0</v>
      </c>
      <c r="T63" s="48">
        <v>6.8000000000000005E-2</v>
      </c>
      <c r="U63" s="21"/>
      <c r="V63" s="48">
        <v>1057.2</v>
      </c>
      <c r="W63" s="48">
        <v>956.34799999999996</v>
      </c>
      <c r="X63" s="21">
        <f t="shared" si="15"/>
        <v>90.460461596670442</v>
      </c>
      <c r="Y63" s="48">
        <v>870.1</v>
      </c>
      <c r="Z63" s="48">
        <v>958.01199999999994</v>
      </c>
      <c r="AA63" s="21">
        <f t="shared" si="16"/>
        <v>110.10366624525916</v>
      </c>
      <c r="AB63" s="48">
        <v>36</v>
      </c>
      <c r="AC63" s="48">
        <v>30</v>
      </c>
      <c r="AD63" s="21">
        <f t="shared" si="17"/>
        <v>83.333333333333329</v>
      </c>
      <c r="AE63" s="20"/>
      <c r="AF63" s="24"/>
      <c r="AG63" s="21"/>
      <c r="AH63" s="20"/>
      <c r="AI63" s="20"/>
      <c r="AJ63" s="20"/>
      <c r="AK63" s="20"/>
      <c r="AL63" s="48">
        <v>8672.7000000000007</v>
      </c>
      <c r="AM63" s="48">
        <v>8672.7000000000007</v>
      </c>
      <c r="AN63" s="48">
        <v>0</v>
      </c>
      <c r="AO63" s="48">
        <v>0</v>
      </c>
      <c r="AP63" s="20"/>
      <c r="AQ63" s="12"/>
      <c r="AR63" s="12"/>
      <c r="AS63" s="12"/>
      <c r="AT63" s="17">
        <f t="shared" si="46"/>
        <v>141</v>
      </c>
      <c r="AU63" s="17">
        <f t="shared" si="46"/>
        <v>146.10000000000002</v>
      </c>
      <c r="AV63" s="22">
        <f t="shared" si="18"/>
        <v>103.61702127659575</v>
      </c>
      <c r="AW63" s="29">
        <v>67.5</v>
      </c>
      <c r="AX63" s="48">
        <v>62.2</v>
      </c>
      <c r="AY63" s="48"/>
      <c r="AZ63" s="24"/>
      <c r="BA63" s="24"/>
      <c r="BB63" s="49"/>
      <c r="BC63" s="48">
        <v>73.5</v>
      </c>
      <c r="BD63" s="48">
        <v>83.9</v>
      </c>
      <c r="BE63" s="20"/>
      <c r="BF63" s="20"/>
      <c r="BG63" s="20"/>
      <c r="BH63" s="48"/>
      <c r="BI63" s="29"/>
      <c r="BJ63" s="20"/>
      <c r="BK63" s="48"/>
      <c r="BL63" s="48"/>
      <c r="BM63" s="48"/>
      <c r="BN63" s="48"/>
      <c r="BO63" s="48"/>
      <c r="BP63" s="48"/>
      <c r="BQ63" s="48"/>
      <c r="BR63" s="48"/>
      <c r="BS63" s="24"/>
      <c r="BT63" s="24"/>
      <c r="BU63" s="48">
        <v>20</v>
      </c>
      <c r="BV63" s="48">
        <v>0</v>
      </c>
      <c r="BW63" s="20"/>
      <c r="BX63" s="15">
        <f t="shared" si="38"/>
        <v>10797</v>
      </c>
      <c r="BY63" s="15">
        <f t="shared" si="39"/>
        <v>10763.228000000001</v>
      </c>
      <c r="BZ63" s="20"/>
      <c r="CA63" s="20"/>
      <c r="CB63" s="24"/>
      <c r="CC63" s="24"/>
      <c r="CD63" s="20"/>
      <c r="CE63" s="20"/>
      <c r="CF63" s="20"/>
      <c r="CG63" s="20"/>
      <c r="CH63" s="20"/>
      <c r="CI63" s="20"/>
      <c r="CJ63" s="24"/>
      <c r="CK63" s="24"/>
      <c r="CL63" s="20"/>
      <c r="CM63" s="26">
        <f t="shared" si="47"/>
        <v>0</v>
      </c>
      <c r="CN63" s="26">
        <f t="shared" si="48"/>
        <v>0</v>
      </c>
    </row>
    <row r="64" spans="1:92" s="30" customFormat="1">
      <c r="A64" s="13">
        <v>54</v>
      </c>
      <c r="B64" s="13">
        <v>62</v>
      </c>
      <c r="C64" s="14" t="s">
        <v>82</v>
      </c>
      <c r="D64" s="20">
        <v>9209.7000000000007</v>
      </c>
      <c r="E64" s="20"/>
      <c r="F64" s="15">
        <f t="shared" si="41"/>
        <v>15747.7</v>
      </c>
      <c r="G64" s="15">
        <f t="shared" si="41"/>
        <v>15491.3595</v>
      </c>
      <c r="H64" s="15">
        <f t="shared" si="42"/>
        <v>98.372203559884923</v>
      </c>
      <c r="I64" s="15">
        <f t="shared" si="43"/>
        <v>-15747.7</v>
      </c>
      <c r="J64" s="15">
        <f t="shared" si="43"/>
        <v>115419.1415</v>
      </c>
      <c r="K64" s="16">
        <v>0</v>
      </c>
      <c r="L64" s="16">
        <v>130910.501</v>
      </c>
      <c r="M64" s="17">
        <f t="shared" si="36"/>
        <v>3016</v>
      </c>
      <c r="N64" s="17">
        <f t="shared" si="37"/>
        <v>2759.6594999999998</v>
      </c>
      <c r="O64" s="17">
        <f t="shared" si="44"/>
        <v>91.500646551724131</v>
      </c>
      <c r="P64" s="18">
        <f t="shared" si="45"/>
        <v>536</v>
      </c>
      <c r="Q64" s="18">
        <f t="shared" si="45"/>
        <v>713.12299999999993</v>
      </c>
      <c r="R64" s="19">
        <f t="shared" si="13"/>
        <v>133.0453358208955</v>
      </c>
      <c r="S64" s="48">
        <v>16</v>
      </c>
      <c r="T64" s="48">
        <v>7.9000000000000001E-2</v>
      </c>
      <c r="U64" s="21">
        <f t="shared" si="14"/>
        <v>0.49375000000000002</v>
      </c>
      <c r="V64" s="48">
        <v>1600</v>
      </c>
      <c r="W64" s="48">
        <v>1461.0364999999999</v>
      </c>
      <c r="X64" s="21">
        <f t="shared" si="15"/>
        <v>91.314781249999996</v>
      </c>
      <c r="Y64" s="48">
        <v>520</v>
      </c>
      <c r="Z64" s="48">
        <v>713.04399999999998</v>
      </c>
      <c r="AA64" s="21">
        <f t="shared" si="16"/>
        <v>137.12384615384613</v>
      </c>
      <c r="AB64" s="48">
        <v>80</v>
      </c>
      <c r="AC64" s="48">
        <v>84</v>
      </c>
      <c r="AD64" s="21">
        <f t="shared" si="17"/>
        <v>105</v>
      </c>
      <c r="AE64" s="20"/>
      <c r="AF64" s="24"/>
      <c r="AG64" s="21"/>
      <c r="AH64" s="20"/>
      <c r="AI64" s="20"/>
      <c r="AJ64" s="20"/>
      <c r="AK64" s="20"/>
      <c r="AL64" s="48">
        <v>12731.7</v>
      </c>
      <c r="AM64" s="48">
        <v>12731.7</v>
      </c>
      <c r="AN64" s="48">
        <v>0</v>
      </c>
      <c r="AO64" s="48">
        <v>0</v>
      </c>
      <c r="AP64" s="20"/>
      <c r="AQ64" s="12"/>
      <c r="AR64" s="12"/>
      <c r="AS64" s="12"/>
      <c r="AT64" s="17">
        <f t="shared" si="46"/>
        <v>660</v>
      </c>
      <c r="AU64" s="17">
        <f t="shared" si="46"/>
        <v>495.5</v>
      </c>
      <c r="AV64" s="22">
        <f t="shared" si="18"/>
        <v>75.075757575757578</v>
      </c>
      <c r="AW64" s="29">
        <v>600</v>
      </c>
      <c r="AX64" s="48">
        <v>495.5</v>
      </c>
      <c r="AY64" s="48"/>
      <c r="AZ64" s="24"/>
      <c r="BA64" s="24"/>
      <c r="BB64" s="49"/>
      <c r="BC64" s="48">
        <v>60</v>
      </c>
      <c r="BD64" s="48">
        <v>0</v>
      </c>
      <c r="BE64" s="20"/>
      <c r="BF64" s="20"/>
      <c r="BG64" s="20"/>
      <c r="BH64" s="48"/>
      <c r="BI64" s="29"/>
      <c r="BJ64" s="24"/>
      <c r="BK64" s="48">
        <v>120</v>
      </c>
      <c r="BL64" s="48">
        <v>6</v>
      </c>
      <c r="BM64" s="48"/>
      <c r="BN64" s="48"/>
      <c r="BO64" s="48"/>
      <c r="BP64" s="48"/>
      <c r="BQ64" s="48"/>
      <c r="BR64" s="48"/>
      <c r="BS64" s="24"/>
      <c r="BT64" s="24"/>
      <c r="BU64" s="48">
        <v>20</v>
      </c>
      <c r="BV64" s="48">
        <v>0</v>
      </c>
      <c r="BW64" s="20"/>
      <c r="BX64" s="15">
        <f t="shared" si="38"/>
        <v>15747.7</v>
      </c>
      <c r="BY64" s="15">
        <f t="shared" si="39"/>
        <v>15491.3595</v>
      </c>
      <c r="BZ64" s="20"/>
      <c r="CA64" s="20"/>
      <c r="CB64" s="24"/>
      <c r="CC64" s="24"/>
      <c r="CD64" s="20"/>
      <c r="CE64" s="20"/>
      <c r="CF64" s="20"/>
      <c r="CG64" s="20"/>
      <c r="CH64" s="20"/>
      <c r="CI64" s="20"/>
      <c r="CJ64" s="24"/>
      <c r="CK64" s="24"/>
      <c r="CL64" s="20"/>
      <c r="CM64" s="26">
        <f t="shared" si="47"/>
        <v>0</v>
      </c>
      <c r="CN64" s="26">
        <f t="shared" si="48"/>
        <v>0</v>
      </c>
    </row>
    <row r="65" spans="1:92" s="30" customFormat="1">
      <c r="A65" s="13">
        <v>55</v>
      </c>
      <c r="B65" s="13">
        <v>32</v>
      </c>
      <c r="C65" s="14" t="s">
        <v>83</v>
      </c>
      <c r="D65" s="20">
        <v>479</v>
      </c>
      <c r="E65" s="20"/>
      <c r="F65" s="15">
        <f t="shared" si="41"/>
        <v>9066.2999999999993</v>
      </c>
      <c r="G65" s="15">
        <f t="shared" si="41"/>
        <v>8057.0840000000007</v>
      </c>
      <c r="H65" s="15">
        <f t="shared" si="42"/>
        <v>88.868491005150958</v>
      </c>
      <c r="I65" s="15">
        <f t="shared" si="43"/>
        <v>-9066.2999999999993</v>
      </c>
      <c r="J65" s="15">
        <f t="shared" si="43"/>
        <v>122853.417</v>
      </c>
      <c r="K65" s="16">
        <v>0</v>
      </c>
      <c r="L65" s="16">
        <v>130910.501</v>
      </c>
      <c r="M65" s="17">
        <f t="shared" si="36"/>
        <v>4273</v>
      </c>
      <c r="N65" s="17">
        <f t="shared" si="37"/>
        <v>3263.7840000000001</v>
      </c>
      <c r="O65" s="17">
        <f t="shared" si="44"/>
        <v>76.381558623917627</v>
      </c>
      <c r="P65" s="18">
        <f t="shared" si="45"/>
        <v>350</v>
      </c>
      <c r="Q65" s="18">
        <f t="shared" si="45"/>
        <v>503.22999999999996</v>
      </c>
      <c r="R65" s="19">
        <f t="shared" si="13"/>
        <v>143.78</v>
      </c>
      <c r="S65" s="48">
        <v>0</v>
      </c>
      <c r="T65" s="48">
        <v>5.3999999999999999E-2</v>
      </c>
      <c r="U65" s="21"/>
      <c r="V65" s="48">
        <v>3486</v>
      </c>
      <c r="W65" s="48">
        <v>2322.154</v>
      </c>
      <c r="X65" s="21">
        <f t="shared" si="15"/>
        <v>66.61371199082042</v>
      </c>
      <c r="Y65" s="48">
        <v>350</v>
      </c>
      <c r="Z65" s="48">
        <v>503.17599999999999</v>
      </c>
      <c r="AA65" s="21">
        <f t="shared" si="16"/>
        <v>143.76457142857143</v>
      </c>
      <c r="AB65" s="48">
        <v>12</v>
      </c>
      <c r="AC65" s="48">
        <v>12</v>
      </c>
      <c r="AD65" s="21">
        <f t="shared" si="17"/>
        <v>100</v>
      </c>
      <c r="AE65" s="20"/>
      <c r="AF65" s="24"/>
      <c r="AG65" s="21"/>
      <c r="AH65" s="20"/>
      <c r="AI65" s="20"/>
      <c r="AJ65" s="20"/>
      <c r="AK65" s="20"/>
      <c r="AL65" s="48">
        <v>4793.3</v>
      </c>
      <c r="AM65" s="48">
        <v>4793.3</v>
      </c>
      <c r="AN65" s="48">
        <v>0</v>
      </c>
      <c r="AO65" s="48">
        <v>0</v>
      </c>
      <c r="AP65" s="20"/>
      <c r="AQ65" s="12"/>
      <c r="AR65" s="12"/>
      <c r="AS65" s="12"/>
      <c r="AT65" s="17">
        <f t="shared" si="46"/>
        <v>400</v>
      </c>
      <c r="AU65" s="17">
        <f t="shared" si="46"/>
        <v>400.8</v>
      </c>
      <c r="AV65" s="22">
        <f t="shared" si="18"/>
        <v>100.2</v>
      </c>
      <c r="AW65" s="29">
        <v>400</v>
      </c>
      <c r="AX65" s="48">
        <v>400.8</v>
      </c>
      <c r="AY65" s="48"/>
      <c r="AZ65" s="24"/>
      <c r="BA65" s="24"/>
      <c r="BB65" s="49"/>
      <c r="BC65" s="48"/>
      <c r="BD65" s="48"/>
      <c r="BE65" s="20"/>
      <c r="BF65" s="20"/>
      <c r="BG65" s="20"/>
      <c r="BH65" s="48"/>
      <c r="BI65" s="29"/>
      <c r="BJ65" s="20"/>
      <c r="BK65" s="48"/>
      <c r="BL65" s="48"/>
      <c r="BM65" s="48"/>
      <c r="BN65" s="48"/>
      <c r="BO65" s="48"/>
      <c r="BP65" s="48"/>
      <c r="BQ65" s="48"/>
      <c r="BR65" s="48"/>
      <c r="BS65" s="24"/>
      <c r="BT65" s="24"/>
      <c r="BU65" s="48">
        <v>25</v>
      </c>
      <c r="BV65" s="48">
        <v>25.6</v>
      </c>
      <c r="BW65" s="20"/>
      <c r="BX65" s="15">
        <f t="shared" si="38"/>
        <v>9066.2999999999993</v>
      </c>
      <c r="BY65" s="15">
        <f t="shared" si="39"/>
        <v>8057.0840000000007</v>
      </c>
      <c r="BZ65" s="20"/>
      <c r="CA65" s="20"/>
      <c r="CB65" s="24"/>
      <c r="CC65" s="24"/>
      <c r="CD65" s="20"/>
      <c r="CE65" s="20"/>
      <c r="CF65" s="20"/>
      <c r="CG65" s="20"/>
      <c r="CH65" s="20"/>
      <c r="CI65" s="20"/>
      <c r="CJ65" s="24"/>
      <c r="CK65" s="24"/>
      <c r="CL65" s="20"/>
      <c r="CM65" s="26">
        <f t="shared" si="47"/>
        <v>0</v>
      </c>
      <c r="CN65" s="26">
        <f t="shared" si="48"/>
        <v>0</v>
      </c>
    </row>
    <row r="66" spans="1:92" s="30" customFormat="1">
      <c r="A66" s="13">
        <v>56</v>
      </c>
      <c r="B66" s="13">
        <v>40</v>
      </c>
      <c r="C66" s="14" t="s">
        <v>84</v>
      </c>
      <c r="D66" s="20">
        <v>14138.2</v>
      </c>
      <c r="E66" s="20"/>
      <c r="F66" s="15">
        <f t="shared" si="41"/>
        <v>47237.299999999996</v>
      </c>
      <c r="G66" s="15">
        <f t="shared" si="41"/>
        <v>47174.87</v>
      </c>
      <c r="H66" s="15">
        <f t="shared" si="42"/>
        <v>99.86783749282877</v>
      </c>
      <c r="I66" s="15">
        <f t="shared" si="43"/>
        <v>-47237.299999999996</v>
      </c>
      <c r="J66" s="15">
        <f t="shared" si="43"/>
        <v>83735.630999999994</v>
      </c>
      <c r="K66" s="16">
        <v>0</v>
      </c>
      <c r="L66" s="16">
        <v>130910.501</v>
      </c>
      <c r="M66" s="17">
        <f t="shared" si="36"/>
        <v>11414.7</v>
      </c>
      <c r="N66" s="17">
        <f t="shared" si="37"/>
        <v>11388.57</v>
      </c>
      <c r="O66" s="17">
        <f t="shared" si="44"/>
        <v>99.771084653998784</v>
      </c>
      <c r="P66" s="18">
        <f t="shared" si="45"/>
        <v>2055.1</v>
      </c>
      <c r="Q66" s="18">
        <f t="shared" si="45"/>
        <v>2047.9879999999998</v>
      </c>
      <c r="R66" s="19">
        <f t="shared" si="13"/>
        <v>99.653934115128223</v>
      </c>
      <c r="S66" s="48">
        <v>7.8</v>
      </c>
      <c r="T66" s="48">
        <v>262.38799999999998</v>
      </c>
      <c r="U66" s="21">
        <f t="shared" si="14"/>
        <v>3363.9487179487178</v>
      </c>
      <c r="V66" s="48">
        <v>3079.6</v>
      </c>
      <c r="W66" s="48">
        <v>3080.5819999999999</v>
      </c>
      <c r="X66" s="21">
        <f t="shared" si="15"/>
        <v>100.03188725808548</v>
      </c>
      <c r="Y66" s="48">
        <v>2047.3</v>
      </c>
      <c r="Z66" s="48">
        <v>1785.6</v>
      </c>
      <c r="AA66" s="21">
        <f t="shared" si="16"/>
        <v>87.217310604210425</v>
      </c>
      <c r="AB66" s="48">
        <v>80</v>
      </c>
      <c r="AC66" s="48">
        <v>57.5</v>
      </c>
      <c r="AD66" s="21">
        <f t="shared" si="17"/>
        <v>71.875</v>
      </c>
      <c r="AE66" s="20"/>
      <c r="AF66" s="24"/>
      <c r="AG66" s="21"/>
      <c r="AH66" s="20"/>
      <c r="AI66" s="20"/>
      <c r="AJ66" s="20"/>
      <c r="AK66" s="20"/>
      <c r="AL66" s="48">
        <v>33004</v>
      </c>
      <c r="AM66" s="48">
        <v>33004</v>
      </c>
      <c r="AN66" s="48">
        <v>168.6</v>
      </c>
      <c r="AO66" s="48">
        <v>153.30000000000001</v>
      </c>
      <c r="AP66" s="20"/>
      <c r="AQ66" s="12"/>
      <c r="AR66" s="12"/>
      <c r="AS66" s="12"/>
      <c r="AT66" s="17">
        <f t="shared" si="46"/>
        <v>600</v>
      </c>
      <c r="AU66" s="17">
        <f t="shared" si="46"/>
        <v>602.5</v>
      </c>
      <c r="AV66" s="22">
        <f t="shared" si="18"/>
        <v>100.41666666666667</v>
      </c>
      <c r="AW66" s="23">
        <v>600</v>
      </c>
      <c r="AX66" s="48">
        <v>427</v>
      </c>
      <c r="AY66" s="48"/>
      <c r="AZ66" s="24"/>
      <c r="BA66" s="24"/>
      <c r="BB66" s="49"/>
      <c r="BC66" s="48"/>
      <c r="BD66" s="48">
        <v>175.5</v>
      </c>
      <c r="BE66" s="20"/>
      <c r="BF66" s="20"/>
      <c r="BG66" s="20"/>
      <c r="BH66" s="48"/>
      <c r="BI66" s="29"/>
      <c r="BJ66" s="20"/>
      <c r="BK66" s="48"/>
      <c r="BL66" s="48"/>
      <c r="BM66" s="48"/>
      <c r="BN66" s="48"/>
      <c r="BO66" s="48"/>
      <c r="BP66" s="48"/>
      <c r="BQ66" s="48"/>
      <c r="BR66" s="48"/>
      <c r="BS66" s="24">
        <v>950</v>
      </c>
      <c r="BT66" s="24">
        <v>950</v>
      </c>
      <c r="BU66" s="48">
        <v>5600</v>
      </c>
      <c r="BV66" s="48">
        <v>5600</v>
      </c>
      <c r="BW66" s="20"/>
      <c r="BX66" s="15">
        <f t="shared" si="38"/>
        <v>45537.299999999996</v>
      </c>
      <c r="BY66" s="15">
        <f t="shared" si="39"/>
        <v>45495.87</v>
      </c>
      <c r="BZ66" s="20"/>
      <c r="CA66" s="20"/>
      <c r="CB66" s="24">
        <v>1700</v>
      </c>
      <c r="CC66" s="24">
        <v>1679</v>
      </c>
      <c r="CD66" s="20"/>
      <c r="CE66" s="20"/>
      <c r="CF66" s="20"/>
      <c r="CG66" s="20"/>
      <c r="CH66" s="20"/>
      <c r="CI66" s="20"/>
      <c r="CJ66" s="24"/>
      <c r="CK66" s="24"/>
      <c r="CL66" s="20"/>
      <c r="CM66" s="26">
        <f t="shared" si="47"/>
        <v>1700</v>
      </c>
      <c r="CN66" s="26">
        <f t="shared" si="48"/>
        <v>1679</v>
      </c>
    </row>
    <row r="67" spans="1:92" s="30" customFormat="1">
      <c r="A67" s="13">
        <v>57</v>
      </c>
      <c r="B67" s="13">
        <v>41</v>
      </c>
      <c r="C67" s="14" t="s">
        <v>85</v>
      </c>
      <c r="D67" s="20">
        <v>4452.3999999999996</v>
      </c>
      <c r="E67" s="20"/>
      <c r="F67" s="15">
        <f t="shared" si="41"/>
        <v>86597</v>
      </c>
      <c r="G67" s="15">
        <f t="shared" si="41"/>
        <v>86111.463000000003</v>
      </c>
      <c r="H67" s="15">
        <f t="shared" si="42"/>
        <v>99.439314294952482</v>
      </c>
      <c r="I67" s="15">
        <f t="shared" si="43"/>
        <v>-86597</v>
      </c>
      <c r="J67" s="15">
        <f t="shared" si="43"/>
        <v>44799.038</v>
      </c>
      <c r="K67" s="16">
        <v>0</v>
      </c>
      <c r="L67" s="16">
        <v>130910.501</v>
      </c>
      <c r="M67" s="17">
        <f t="shared" si="36"/>
        <v>16877</v>
      </c>
      <c r="N67" s="17">
        <f t="shared" si="37"/>
        <v>16527.562999999998</v>
      </c>
      <c r="O67" s="17">
        <f t="shared" si="44"/>
        <v>97.929507613912421</v>
      </c>
      <c r="P67" s="18">
        <f t="shared" si="45"/>
        <v>10611</v>
      </c>
      <c r="Q67" s="18">
        <f t="shared" si="45"/>
        <v>11051.724</v>
      </c>
      <c r="R67" s="19">
        <f t="shared" si="13"/>
        <v>104.15346338705118</v>
      </c>
      <c r="S67" s="48">
        <v>311</v>
      </c>
      <c r="T67" s="48">
        <v>541.88800000000003</v>
      </c>
      <c r="U67" s="21">
        <f t="shared" si="14"/>
        <v>174.24051446945339</v>
      </c>
      <c r="V67" s="48">
        <v>4900</v>
      </c>
      <c r="W67" s="48">
        <v>4373.5389999999998</v>
      </c>
      <c r="X67" s="21">
        <f t="shared" si="15"/>
        <v>89.25589795918367</v>
      </c>
      <c r="Y67" s="48">
        <v>10300</v>
      </c>
      <c r="Z67" s="48">
        <v>10509.835999999999</v>
      </c>
      <c r="AA67" s="21">
        <f t="shared" si="16"/>
        <v>102.03724271844659</v>
      </c>
      <c r="AB67" s="48">
        <v>526</v>
      </c>
      <c r="AC67" s="48">
        <v>458.5</v>
      </c>
      <c r="AD67" s="21">
        <f t="shared" si="17"/>
        <v>87.167300380228141</v>
      </c>
      <c r="AE67" s="20"/>
      <c r="AF67" s="24"/>
      <c r="AG67" s="21"/>
      <c r="AH67" s="20"/>
      <c r="AI67" s="20"/>
      <c r="AJ67" s="20"/>
      <c r="AK67" s="20"/>
      <c r="AL67" s="48">
        <v>65199.4</v>
      </c>
      <c r="AM67" s="48">
        <v>65199.4</v>
      </c>
      <c r="AN67" s="48">
        <v>4520.6000000000004</v>
      </c>
      <c r="AO67" s="48">
        <v>4384.5</v>
      </c>
      <c r="AP67" s="44"/>
      <c r="AQ67" s="12"/>
      <c r="AR67" s="12"/>
      <c r="AS67" s="12"/>
      <c r="AT67" s="17">
        <f t="shared" si="46"/>
        <v>690</v>
      </c>
      <c r="AU67" s="17">
        <f t="shared" si="46"/>
        <v>629.79999999999995</v>
      </c>
      <c r="AV67" s="22">
        <f t="shared" si="18"/>
        <v>91.275362318840564</v>
      </c>
      <c r="AW67" s="29">
        <v>450</v>
      </c>
      <c r="AX67" s="48">
        <v>489.8</v>
      </c>
      <c r="AY67" s="48"/>
      <c r="AZ67" s="24"/>
      <c r="BA67" s="24"/>
      <c r="BB67" s="49"/>
      <c r="BC67" s="48">
        <v>240</v>
      </c>
      <c r="BD67" s="48">
        <v>140</v>
      </c>
      <c r="BE67" s="20"/>
      <c r="BF67" s="20"/>
      <c r="BG67" s="20"/>
      <c r="BH67" s="48"/>
      <c r="BI67" s="29"/>
      <c r="BJ67" s="24"/>
      <c r="BK67" s="48">
        <v>50</v>
      </c>
      <c r="BL67" s="48">
        <v>14</v>
      </c>
      <c r="BM67" s="48"/>
      <c r="BN67" s="48"/>
      <c r="BO67" s="48"/>
      <c r="BP67" s="48"/>
      <c r="BQ67" s="48"/>
      <c r="BR67" s="48"/>
      <c r="BS67" s="24"/>
      <c r="BT67" s="24"/>
      <c r="BU67" s="48">
        <v>100</v>
      </c>
      <c r="BV67" s="48">
        <v>0</v>
      </c>
      <c r="BW67" s="20"/>
      <c r="BX67" s="15">
        <f t="shared" si="38"/>
        <v>86597</v>
      </c>
      <c r="BY67" s="15">
        <f t="shared" si="39"/>
        <v>86111.463000000003</v>
      </c>
      <c r="BZ67" s="20"/>
      <c r="CA67" s="20"/>
      <c r="CB67" s="24"/>
      <c r="CC67" s="24"/>
      <c r="CD67" s="20"/>
      <c r="CE67" s="20"/>
      <c r="CF67" s="20"/>
      <c r="CG67" s="20"/>
      <c r="CH67" s="20"/>
      <c r="CI67" s="20"/>
      <c r="CJ67" s="24"/>
      <c r="CK67" s="24"/>
      <c r="CL67" s="20"/>
      <c r="CM67" s="26">
        <f t="shared" si="47"/>
        <v>0</v>
      </c>
      <c r="CN67" s="26">
        <f t="shared" si="48"/>
        <v>0</v>
      </c>
    </row>
    <row r="68" spans="1:92" s="30" customFormat="1">
      <c r="A68" s="13">
        <v>58</v>
      </c>
      <c r="B68" s="13">
        <v>43</v>
      </c>
      <c r="C68" s="14" t="s">
        <v>86</v>
      </c>
      <c r="D68" s="20">
        <v>704.5</v>
      </c>
      <c r="E68" s="20"/>
      <c r="F68" s="15">
        <f t="shared" si="41"/>
        <v>23492.5</v>
      </c>
      <c r="G68" s="15">
        <f t="shared" si="41"/>
        <v>21385.863999999998</v>
      </c>
      <c r="H68" s="15">
        <f t="shared" si="42"/>
        <v>91.032729594551441</v>
      </c>
      <c r="I68" s="15">
        <f t="shared" si="43"/>
        <v>-23492.5</v>
      </c>
      <c r="J68" s="15">
        <f t="shared" si="43"/>
        <v>109524.637</v>
      </c>
      <c r="K68" s="16">
        <v>0</v>
      </c>
      <c r="L68" s="16">
        <v>130910.501</v>
      </c>
      <c r="M68" s="17">
        <f t="shared" si="36"/>
        <v>9087</v>
      </c>
      <c r="N68" s="17">
        <f t="shared" si="37"/>
        <v>6980.3640000000005</v>
      </c>
      <c r="O68" s="17">
        <f t="shared" si="44"/>
        <v>76.817035325189835</v>
      </c>
      <c r="P68" s="18">
        <f t="shared" si="45"/>
        <v>1387</v>
      </c>
      <c r="Q68" s="18">
        <f t="shared" si="45"/>
        <v>2252.2870000000003</v>
      </c>
      <c r="R68" s="19">
        <f t="shared" si="13"/>
        <v>162.38550829127615</v>
      </c>
      <c r="S68" s="48">
        <v>37</v>
      </c>
      <c r="T68" s="48">
        <v>544.077</v>
      </c>
      <c r="U68" s="21">
        <f t="shared" si="14"/>
        <v>1470.4783783783782</v>
      </c>
      <c r="V68" s="48">
        <v>6100</v>
      </c>
      <c r="W68" s="48">
        <v>3182.5770000000002</v>
      </c>
      <c r="X68" s="21">
        <f t="shared" si="15"/>
        <v>52.173393442622952</v>
      </c>
      <c r="Y68" s="48">
        <v>1350</v>
      </c>
      <c r="Z68" s="48">
        <v>1708.21</v>
      </c>
      <c r="AA68" s="21">
        <f t="shared" si="16"/>
        <v>126.53407407407407</v>
      </c>
      <c r="AB68" s="48">
        <v>700</v>
      </c>
      <c r="AC68" s="48">
        <v>555.15</v>
      </c>
      <c r="AD68" s="21">
        <f t="shared" si="17"/>
        <v>79.307142857142864</v>
      </c>
      <c r="AE68" s="20"/>
      <c r="AF68" s="24"/>
      <c r="AG68" s="21"/>
      <c r="AH68" s="20"/>
      <c r="AI68" s="20"/>
      <c r="AJ68" s="20"/>
      <c r="AK68" s="20"/>
      <c r="AL68" s="48">
        <v>14320.9</v>
      </c>
      <c r="AM68" s="48">
        <v>14320.9</v>
      </c>
      <c r="AN68" s="48">
        <v>84.6</v>
      </c>
      <c r="AO68" s="48">
        <v>84.6</v>
      </c>
      <c r="AP68" s="20"/>
      <c r="AQ68" s="12"/>
      <c r="AR68" s="12"/>
      <c r="AS68" s="12"/>
      <c r="AT68" s="17">
        <f t="shared" si="46"/>
        <v>900</v>
      </c>
      <c r="AU68" s="17">
        <f t="shared" si="46"/>
        <v>941.09999999999991</v>
      </c>
      <c r="AV68" s="22">
        <f t="shared" si="18"/>
        <v>104.56666666666665</v>
      </c>
      <c r="AW68" s="29">
        <v>900</v>
      </c>
      <c r="AX68" s="48">
        <v>735.8</v>
      </c>
      <c r="AY68" s="48"/>
      <c r="AZ68" s="24"/>
      <c r="BA68" s="24"/>
      <c r="BB68" s="49"/>
      <c r="BC68" s="48"/>
      <c r="BD68" s="48">
        <v>205.3</v>
      </c>
      <c r="BE68" s="20"/>
      <c r="BF68" s="20"/>
      <c r="BG68" s="20"/>
      <c r="BH68" s="48"/>
      <c r="BI68" s="29"/>
      <c r="BJ68" s="20"/>
      <c r="BK68" s="48"/>
      <c r="BL68" s="48">
        <v>49.25</v>
      </c>
      <c r="BM68" s="48"/>
      <c r="BN68" s="48"/>
      <c r="BO68" s="48"/>
      <c r="BP68" s="48"/>
      <c r="BQ68" s="48"/>
      <c r="BR68" s="48"/>
      <c r="BS68" s="24"/>
      <c r="BT68" s="24"/>
      <c r="BU68" s="48">
        <v>0</v>
      </c>
      <c r="BV68" s="48">
        <v>0</v>
      </c>
      <c r="BW68" s="20"/>
      <c r="BX68" s="15">
        <f t="shared" si="38"/>
        <v>23492.5</v>
      </c>
      <c r="BY68" s="15">
        <f t="shared" si="39"/>
        <v>21385.863999999998</v>
      </c>
      <c r="BZ68" s="20"/>
      <c r="CA68" s="20"/>
      <c r="CB68" s="24"/>
      <c r="CC68" s="24"/>
      <c r="CD68" s="20"/>
      <c r="CE68" s="20"/>
      <c r="CF68" s="20"/>
      <c r="CG68" s="20"/>
      <c r="CH68" s="20"/>
      <c r="CI68" s="20"/>
      <c r="CJ68" s="24"/>
      <c r="CK68" s="24"/>
      <c r="CL68" s="20"/>
      <c r="CM68" s="26">
        <f t="shared" si="47"/>
        <v>0</v>
      </c>
      <c r="CN68" s="26">
        <f t="shared" si="48"/>
        <v>0</v>
      </c>
    </row>
    <row r="69" spans="1:92" s="30" customFormat="1">
      <c r="A69" s="13">
        <v>59</v>
      </c>
      <c r="B69" s="13">
        <v>49</v>
      </c>
      <c r="C69" s="14" t="s">
        <v>87</v>
      </c>
      <c r="D69" s="20">
        <v>4187.2</v>
      </c>
      <c r="E69" s="20"/>
      <c r="F69" s="15">
        <f t="shared" si="41"/>
        <v>21001.200000000001</v>
      </c>
      <c r="G69" s="15">
        <f t="shared" si="41"/>
        <v>23342.470399999998</v>
      </c>
      <c r="H69" s="15">
        <f t="shared" si="42"/>
        <v>111.14826962268822</v>
      </c>
      <c r="I69" s="15">
        <f t="shared" si="43"/>
        <v>-21001.200000000001</v>
      </c>
      <c r="J69" s="15">
        <f t="shared" si="43"/>
        <v>107568.0306</v>
      </c>
      <c r="K69" s="16">
        <v>0</v>
      </c>
      <c r="L69" s="16">
        <v>130910.501</v>
      </c>
      <c r="M69" s="17">
        <f t="shared" si="36"/>
        <v>2116</v>
      </c>
      <c r="N69" s="17">
        <f t="shared" si="37"/>
        <v>4519.9704000000002</v>
      </c>
      <c r="O69" s="17">
        <f t="shared" si="44"/>
        <v>213.60918714555766</v>
      </c>
      <c r="P69" s="18">
        <f t="shared" si="45"/>
        <v>1650</v>
      </c>
      <c r="Q69" s="18">
        <f t="shared" si="45"/>
        <v>1774.9143999999999</v>
      </c>
      <c r="R69" s="19">
        <f t="shared" si="13"/>
        <v>107.5705696969697</v>
      </c>
      <c r="S69" s="48">
        <v>0</v>
      </c>
      <c r="T69" s="48">
        <v>81.388999999999996</v>
      </c>
      <c r="U69" s="21"/>
      <c r="V69" s="48">
        <v>0</v>
      </c>
      <c r="W69" s="48">
        <v>0</v>
      </c>
      <c r="X69" s="21"/>
      <c r="Y69" s="48">
        <v>1650</v>
      </c>
      <c r="Z69" s="48">
        <v>1693.5254</v>
      </c>
      <c r="AA69" s="21">
        <f t="shared" si="16"/>
        <v>102.63790303030304</v>
      </c>
      <c r="AB69" s="48">
        <v>24</v>
      </c>
      <c r="AC69" s="48">
        <v>23.5</v>
      </c>
      <c r="AD69" s="21">
        <f t="shared" si="17"/>
        <v>97.916666666666671</v>
      </c>
      <c r="AE69" s="20"/>
      <c r="AF69" s="24"/>
      <c r="AG69" s="21"/>
      <c r="AH69" s="20"/>
      <c r="AI69" s="20"/>
      <c r="AJ69" s="20"/>
      <c r="AK69" s="20"/>
      <c r="AL69" s="48">
        <v>13357</v>
      </c>
      <c r="AM69" s="48">
        <v>13357</v>
      </c>
      <c r="AN69" s="48">
        <v>28.2</v>
      </c>
      <c r="AO69" s="48">
        <v>23.1</v>
      </c>
      <c r="AP69" s="20"/>
      <c r="AQ69" s="12"/>
      <c r="AR69" s="12"/>
      <c r="AS69" s="12"/>
      <c r="AT69" s="17">
        <f t="shared" si="46"/>
        <v>442</v>
      </c>
      <c r="AU69" s="17">
        <f t="shared" si="46"/>
        <v>2696.556</v>
      </c>
      <c r="AV69" s="22">
        <f t="shared" si="18"/>
        <v>610.08054298642537</v>
      </c>
      <c r="AW69" s="29">
        <v>200</v>
      </c>
      <c r="AX69" s="48">
        <v>2454.3000000000002</v>
      </c>
      <c r="AY69" s="48"/>
      <c r="AZ69" s="24"/>
      <c r="BA69" s="24"/>
      <c r="BB69" s="49"/>
      <c r="BC69" s="48">
        <v>242</v>
      </c>
      <c r="BD69" s="48">
        <v>242.256</v>
      </c>
      <c r="BE69" s="20"/>
      <c r="BF69" s="20"/>
      <c r="BG69" s="20"/>
      <c r="BH69" s="48"/>
      <c r="BI69" s="29"/>
      <c r="BJ69" s="20"/>
      <c r="BK69" s="48"/>
      <c r="BL69" s="48"/>
      <c r="BM69" s="48"/>
      <c r="BN69" s="48"/>
      <c r="BO69" s="48"/>
      <c r="BP69" s="48"/>
      <c r="BQ69" s="48"/>
      <c r="BR69" s="48"/>
      <c r="BS69" s="24">
        <v>1000</v>
      </c>
      <c r="BT69" s="24">
        <v>1000</v>
      </c>
      <c r="BU69" s="48">
        <v>0</v>
      </c>
      <c r="BV69" s="48">
        <v>25</v>
      </c>
      <c r="BW69" s="20"/>
      <c r="BX69" s="15">
        <f t="shared" si="38"/>
        <v>16501.2</v>
      </c>
      <c r="BY69" s="15">
        <f t="shared" si="39"/>
        <v>18900.070400000001</v>
      </c>
      <c r="BZ69" s="20"/>
      <c r="CA69" s="20"/>
      <c r="CB69" s="24">
        <v>4500</v>
      </c>
      <c r="CC69" s="24">
        <v>4442.3999999999996</v>
      </c>
      <c r="CD69" s="20"/>
      <c r="CE69" s="20"/>
      <c r="CF69" s="20"/>
      <c r="CG69" s="20"/>
      <c r="CH69" s="20"/>
      <c r="CI69" s="20"/>
      <c r="CJ69" s="24"/>
      <c r="CK69" s="24"/>
      <c r="CL69" s="20"/>
      <c r="CM69" s="26">
        <f t="shared" si="47"/>
        <v>4500</v>
      </c>
      <c r="CN69" s="26">
        <f t="shared" si="48"/>
        <v>4442.3999999999996</v>
      </c>
    </row>
    <row r="70" spans="1:92" s="30" customFormat="1">
      <c r="A70" s="13">
        <v>60</v>
      </c>
      <c r="B70" s="13">
        <v>50</v>
      </c>
      <c r="C70" s="14" t="s">
        <v>88</v>
      </c>
      <c r="D70" s="20">
        <v>2414.1999999999998</v>
      </c>
      <c r="E70" s="20"/>
      <c r="F70" s="15">
        <f t="shared" si="41"/>
        <v>35552.100000000006</v>
      </c>
      <c r="G70" s="15">
        <f t="shared" si="41"/>
        <v>35961.021000000001</v>
      </c>
      <c r="H70" s="15">
        <f t="shared" si="42"/>
        <v>101.15020209776637</v>
      </c>
      <c r="I70" s="15">
        <f t="shared" si="43"/>
        <v>-35552.100000000006</v>
      </c>
      <c r="J70" s="15">
        <f t="shared" si="43"/>
        <v>94949.48000000001</v>
      </c>
      <c r="K70" s="16">
        <v>0</v>
      </c>
      <c r="L70" s="16">
        <v>130910.501</v>
      </c>
      <c r="M70" s="17">
        <f t="shared" si="36"/>
        <v>5006.2</v>
      </c>
      <c r="N70" s="17">
        <f t="shared" si="37"/>
        <v>5445.5209999999997</v>
      </c>
      <c r="O70" s="17">
        <f t="shared" si="44"/>
        <v>108.77553833246773</v>
      </c>
      <c r="P70" s="18">
        <f t="shared" si="45"/>
        <v>1870.2</v>
      </c>
      <c r="Q70" s="18">
        <f t="shared" si="45"/>
        <v>2194.3129999999996</v>
      </c>
      <c r="R70" s="19">
        <f t="shared" si="13"/>
        <v>117.33039247139341</v>
      </c>
      <c r="S70" s="48">
        <v>20</v>
      </c>
      <c r="T70" s="48">
        <v>22.988</v>
      </c>
      <c r="U70" s="21">
        <f t="shared" si="14"/>
        <v>114.94000000000001</v>
      </c>
      <c r="V70" s="48">
        <v>1720</v>
      </c>
      <c r="W70" s="48">
        <v>1719.8579999999999</v>
      </c>
      <c r="X70" s="21">
        <f t="shared" si="15"/>
        <v>99.991744186046503</v>
      </c>
      <c r="Y70" s="48">
        <v>1850.2</v>
      </c>
      <c r="Z70" s="48">
        <v>2171.3249999999998</v>
      </c>
      <c r="AA70" s="21">
        <f t="shared" si="16"/>
        <v>117.35623175872877</v>
      </c>
      <c r="AB70" s="48">
        <v>56</v>
      </c>
      <c r="AC70" s="48">
        <v>77.8</v>
      </c>
      <c r="AD70" s="21">
        <f t="shared" si="17"/>
        <v>138.92857142857142</v>
      </c>
      <c r="AE70" s="20"/>
      <c r="AF70" s="24"/>
      <c r="AG70" s="21"/>
      <c r="AH70" s="20"/>
      <c r="AI70" s="20"/>
      <c r="AJ70" s="20"/>
      <c r="AK70" s="20"/>
      <c r="AL70" s="48">
        <v>22944.5</v>
      </c>
      <c r="AM70" s="48">
        <v>22944.5</v>
      </c>
      <c r="AN70" s="48">
        <v>101.4</v>
      </c>
      <c r="AO70" s="48">
        <v>100.6</v>
      </c>
      <c r="AP70" s="20"/>
      <c r="AQ70" s="12"/>
      <c r="AR70" s="12"/>
      <c r="AS70" s="12"/>
      <c r="AT70" s="17">
        <f t="shared" si="46"/>
        <v>1360</v>
      </c>
      <c r="AU70" s="17">
        <f t="shared" si="46"/>
        <v>1441.8</v>
      </c>
      <c r="AV70" s="22">
        <f t="shared" si="18"/>
        <v>106.01470588235293</v>
      </c>
      <c r="AW70" s="29">
        <v>1138</v>
      </c>
      <c r="AX70" s="48">
        <v>1201.3</v>
      </c>
      <c r="AY70" s="48"/>
      <c r="AZ70" s="24"/>
      <c r="BA70" s="24"/>
      <c r="BB70" s="49"/>
      <c r="BC70" s="48">
        <v>222</v>
      </c>
      <c r="BD70" s="48">
        <v>240.5</v>
      </c>
      <c r="BE70" s="20"/>
      <c r="BF70" s="20"/>
      <c r="BG70" s="20"/>
      <c r="BH70" s="48"/>
      <c r="BI70" s="29"/>
      <c r="BJ70" s="20"/>
      <c r="BK70" s="48"/>
      <c r="BL70" s="48">
        <v>11.75</v>
      </c>
      <c r="BM70" s="48"/>
      <c r="BN70" s="48"/>
      <c r="BO70" s="48"/>
      <c r="BP70" s="48"/>
      <c r="BQ70" s="48"/>
      <c r="BR70" s="48"/>
      <c r="BS70" s="24">
        <v>3100</v>
      </c>
      <c r="BT70" s="24">
        <v>3100</v>
      </c>
      <c r="BU70" s="48">
        <v>0</v>
      </c>
      <c r="BV70" s="48">
        <v>0</v>
      </c>
      <c r="BW70" s="20"/>
      <c r="BX70" s="15">
        <f t="shared" si="38"/>
        <v>31152.100000000002</v>
      </c>
      <c r="BY70" s="15">
        <f t="shared" si="39"/>
        <v>31590.620999999999</v>
      </c>
      <c r="BZ70" s="20"/>
      <c r="CA70" s="20"/>
      <c r="CB70" s="24">
        <v>4400</v>
      </c>
      <c r="CC70" s="24">
        <v>4370.3999999999996</v>
      </c>
      <c r="CD70" s="20"/>
      <c r="CE70" s="20"/>
      <c r="CF70" s="20"/>
      <c r="CG70" s="20"/>
      <c r="CH70" s="20"/>
      <c r="CI70" s="20"/>
      <c r="CJ70" s="24">
        <v>3273.5</v>
      </c>
      <c r="CK70" s="24">
        <v>3273.5</v>
      </c>
      <c r="CL70" s="20"/>
      <c r="CM70" s="26">
        <f t="shared" si="47"/>
        <v>7673.5</v>
      </c>
      <c r="CN70" s="26">
        <f t="shared" si="48"/>
        <v>7643.9</v>
      </c>
    </row>
    <row r="71" spans="1:92" s="30" customFormat="1">
      <c r="A71" s="13">
        <v>61</v>
      </c>
      <c r="B71" s="13">
        <v>55</v>
      </c>
      <c r="C71" s="14" t="s">
        <v>89</v>
      </c>
      <c r="D71" s="20">
        <v>3183.7</v>
      </c>
      <c r="E71" s="20"/>
      <c r="F71" s="15">
        <f t="shared" si="41"/>
        <v>20182</v>
      </c>
      <c r="G71" s="15">
        <f t="shared" si="41"/>
        <v>19265.135000000002</v>
      </c>
      <c r="H71" s="15">
        <f t="shared" si="42"/>
        <v>95.457016153007643</v>
      </c>
      <c r="I71" s="15">
        <f t="shared" ref="I71:J72" si="49">K71-F71</f>
        <v>-20182</v>
      </c>
      <c r="J71" s="15">
        <f t="shared" si="49"/>
        <v>111645.36600000001</v>
      </c>
      <c r="K71" s="16">
        <v>0</v>
      </c>
      <c r="L71" s="16">
        <v>130910.501</v>
      </c>
      <c r="M71" s="17">
        <f t="shared" si="36"/>
        <v>6828.9</v>
      </c>
      <c r="N71" s="17">
        <f t="shared" si="37"/>
        <v>5912.0350000000008</v>
      </c>
      <c r="O71" s="17">
        <f t="shared" si="44"/>
        <v>86.573752727379244</v>
      </c>
      <c r="P71" s="18">
        <f t="shared" si="45"/>
        <v>1015.1</v>
      </c>
      <c r="Q71" s="18">
        <f t="shared" si="45"/>
        <v>771.54900000000009</v>
      </c>
      <c r="R71" s="19">
        <f t="shared" si="13"/>
        <v>76.007191409713343</v>
      </c>
      <c r="S71" s="48">
        <v>17.100000000000001</v>
      </c>
      <c r="T71" s="48">
        <v>0.34899999999999998</v>
      </c>
      <c r="U71" s="21">
        <f t="shared" si="14"/>
        <v>2.0409356725146197</v>
      </c>
      <c r="V71" s="48">
        <v>3000</v>
      </c>
      <c r="W71" s="48">
        <v>2412.402</v>
      </c>
      <c r="X71" s="21">
        <f t="shared" si="15"/>
        <v>80.41340000000001</v>
      </c>
      <c r="Y71" s="48">
        <v>998</v>
      </c>
      <c r="Z71" s="48">
        <v>771.2</v>
      </c>
      <c r="AA71" s="21">
        <f t="shared" si="16"/>
        <v>77.274549098196388</v>
      </c>
      <c r="AB71" s="48">
        <v>100.8</v>
      </c>
      <c r="AC71" s="48">
        <v>285.8</v>
      </c>
      <c r="AD71" s="21">
        <f t="shared" si="17"/>
        <v>283.53174603174602</v>
      </c>
      <c r="AE71" s="20"/>
      <c r="AF71" s="24"/>
      <c r="AG71" s="21"/>
      <c r="AH71" s="20"/>
      <c r="AI71" s="20"/>
      <c r="AJ71" s="20"/>
      <c r="AK71" s="20"/>
      <c r="AL71" s="48">
        <v>11853.1</v>
      </c>
      <c r="AM71" s="48">
        <v>11853.1</v>
      </c>
      <c r="AN71" s="48">
        <v>0</v>
      </c>
      <c r="AO71" s="48">
        <v>0</v>
      </c>
      <c r="AP71" s="20"/>
      <c r="AQ71" s="12"/>
      <c r="AR71" s="12"/>
      <c r="AS71" s="12"/>
      <c r="AT71" s="17">
        <f t="shared" si="46"/>
        <v>2700</v>
      </c>
      <c r="AU71" s="17">
        <f t="shared" si="46"/>
        <v>2442.2839999999997</v>
      </c>
      <c r="AV71" s="22">
        <f t="shared" si="18"/>
        <v>90.454962962962952</v>
      </c>
      <c r="AW71" s="29">
        <v>1950.1</v>
      </c>
      <c r="AX71" s="48">
        <v>1692.6</v>
      </c>
      <c r="AY71" s="48"/>
      <c r="AZ71" s="24"/>
      <c r="BA71" s="24"/>
      <c r="BB71" s="49"/>
      <c r="BC71" s="48">
        <v>749.9</v>
      </c>
      <c r="BD71" s="48">
        <v>749.68399999999997</v>
      </c>
      <c r="BE71" s="20"/>
      <c r="BF71" s="20"/>
      <c r="BG71" s="20"/>
      <c r="BH71" s="48"/>
      <c r="BI71" s="29"/>
      <c r="BJ71" s="24"/>
      <c r="BK71" s="48">
        <v>13</v>
      </c>
      <c r="BL71" s="48">
        <v>0</v>
      </c>
      <c r="BM71" s="48"/>
      <c r="BN71" s="48"/>
      <c r="BO71" s="48"/>
      <c r="BP71" s="48"/>
      <c r="BQ71" s="48"/>
      <c r="BR71" s="48"/>
      <c r="BS71" s="24"/>
      <c r="BT71" s="24"/>
      <c r="BU71" s="48">
        <v>0</v>
      </c>
      <c r="BV71" s="48">
        <v>0</v>
      </c>
      <c r="BW71" s="20"/>
      <c r="BX71" s="15">
        <f t="shared" si="38"/>
        <v>18682</v>
      </c>
      <c r="BY71" s="15">
        <f t="shared" si="39"/>
        <v>17765.135000000002</v>
      </c>
      <c r="BZ71" s="20"/>
      <c r="CA71" s="20"/>
      <c r="CB71" s="24">
        <v>1500</v>
      </c>
      <c r="CC71" s="24">
        <v>1500</v>
      </c>
      <c r="CD71" s="20"/>
      <c r="CE71" s="20"/>
      <c r="CF71" s="20"/>
      <c r="CG71" s="20"/>
      <c r="CH71" s="20"/>
      <c r="CI71" s="20"/>
      <c r="CJ71" s="24"/>
      <c r="CK71" s="24"/>
      <c r="CL71" s="20"/>
      <c r="CM71" s="26">
        <f t="shared" si="47"/>
        <v>1500</v>
      </c>
      <c r="CN71" s="26">
        <f t="shared" si="48"/>
        <v>1500</v>
      </c>
    </row>
    <row r="72" spans="1:92" s="30" customFormat="1">
      <c r="A72" s="13">
        <v>62</v>
      </c>
      <c r="B72" s="13">
        <v>56</v>
      </c>
      <c r="C72" s="14" t="s">
        <v>90</v>
      </c>
      <c r="D72" s="20">
        <v>1221.8</v>
      </c>
      <c r="E72" s="20"/>
      <c r="F72" s="15">
        <f t="shared" si="41"/>
        <v>12056</v>
      </c>
      <c r="G72" s="15">
        <f t="shared" si="41"/>
        <v>12253.985000000001</v>
      </c>
      <c r="H72" s="15">
        <f t="shared" si="42"/>
        <v>101.64221134704712</v>
      </c>
      <c r="I72" s="15">
        <f t="shared" si="49"/>
        <v>-12056</v>
      </c>
      <c r="J72" s="15">
        <f t="shared" si="49"/>
        <v>118656.516</v>
      </c>
      <c r="K72" s="16">
        <v>0</v>
      </c>
      <c r="L72" s="16">
        <v>130910.501</v>
      </c>
      <c r="M72" s="17">
        <f t="shared" si="36"/>
        <v>2703</v>
      </c>
      <c r="N72" s="17">
        <f t="shared" si="37"/>
        <v>2917.8850000000002</v>
      </c>
      <c r="O72" s="17">
        <f t="shared" si="44"/>
        <v>107.94987051424346</v>
      </c>
      <c r="P72" s="18">
        <f t="shared" si="45"/>
        <v>777</v>
      </c>
      <c r="Q72" s="18">
        <f t="shared" si="45"/>
        <v>990.73</v>
      </c>
      <c r="R72" s="19">
        <f t="shared" si="13"/>
        <v>127.50707850707852</v>
      </c>
      <c r="S72" s="48">
        <v>26</v>
      </c>
      <c r="T72" s="48">
        <v>26.161999999999999</v>
      </c>
      <c r="U72" s="21">
        <f t="shared" si="14"/>
        <v>100.62307692307692</v>
      </c>
      <c r="V72" s="48">
        <v>426</v>
      </c>
      <c r="W72" s="48">
        <v>490.505</v>
      </c>
      <c r="X72" s="21">
        <f t="shared" si="15"/>
        <v>115.14201877934272</v>
      </c>
      <c r="Y72" s="48">
        <v>751</v>
      </c>
      <c r="Z72" s="48">
        <v>964.56799999999998</v>
      </c>
      <c r="AA72" s="21">
        <f t="shared" si="16"/>
        <v>128.43781624500667</v>
      </c>
      <c r="AB72" s="48">
        <v>30</v>
      </c>
      <c r="AC72" s="48">
        <v>64.75</v>
      </c>
      <c r="AD72" s="21">
        <f t="shared" si="17"/>
        <v>215.83333333333334</v>
      </c>
      <c r="AE72" s="20"/>
      <c r="AF72" s="24"/>
      <c r="AG72" s="21"/>
      <c r="AH72" s="20"/>
      <c r="AI72" s="20"/>
      <c r="AJ72" s="20"/>
      <c r="AK72" s="20"/>
      <c r="AL72" s="48">
        <v>9308</v>
      </c>
      <c r="AM72" s="48">
        <v>9308</v>
      </c>
      <c r="AN72" s="48">
        <v>45</v>
      </c>
      <c r="AO72" s="48">
        <v>28.1</v>
      </c>
      <c r="AP72" s="20"/>
      <c r="AQ72" s="12"/>
      <c r="AR72" s="12"/>
      <c r="AS72" s="12"/>
      <c r="AT72" s="17">
        <f t="shared" si="46"/>
        <v>1470</v>
      </c>
      <c r="AU72" s="17">
        <f t="shared" si="46"/>
        <v>1371.9</v>
      </c>
      <c r="AV72" s="22">
        <f t="shared" si="18"/>
        <v>93.326530612244909</v>
      </c>
      <c r="AW72" s="29">
        <v>1170</v>
      </c>
      <c r="AX72" s="48">
        <v>1152.4000000000001</v>
      </c>
      <c r="AY72" s="48"/>
      <c r="AZ72" s="24"/>
      <c r="BA72" s="24"/>
      <c r="BB72" s="49"/>
      <c r="BC72" s="48">
        <v>300</v>
      </c>
      <c r="BD72" s="48">
        <v>219.5</v>
      </c>
      <c r="BE72" s="20"/>
      <c r="BF72" s="20"/>
      <c r="BG72" s="20"/>
      <c r="BH72" s="48"/>
      <c r="BI72" s="29"/>
      <c r="BJ72" s="20"/>
      <c r="BK72" s="48"/>
      <c r="BL72" s="48"/>
      <c r="BM72" s="48"/>
      <c r="BN72" s="48"/>
      <c r="BO72" s="48"/>
      <c r="BP72" s="48"/>
      <c r="BQ72" s="48"/>
      <c r="BR72" s="48"/>
      <c r="BS72" s="24"/>
      <c r="BT72" s="24"/>
      <c r="BU72" s="48">
        <v>0</v>
      </c>
      <c r="BV72" s="48">
        <v>0</v>
      </c>
      <c r="BW72" s="20"/>
      <c r="BX72" s="15">
        <f t="shared" si="38"/>
        <v>12056</v>
      </c>
      <c r="BY72" s="15">
        <f t="shared" si="39"/>
        <v>12253.985000000001</v>
      </c>
      <c r="BZ72" s="20"/>
      <c r="CA72" s="20"/>
      <c r="CB72" s="24"/>
      <c r="CC72" s="24"/>
      <c r="CD72" s="20"/>
      <c r="CE72" s="20"/>
      <c r="CF72" s="20"/>
      <c r="CG72" s="20"/>
      <c r="CH72" s="20"/>
      <c r="CI72" s="20"/>
      <c r="CJ72" s="24"/>
      <c r="CK72" s="24"/>
      <c r="CL72" s="20"/>
      <c r="CM72" s="26">
        <f t="shared" si="47"/>
        <v>0</v>
      </c>
      <c r="CN72" s="26">
        <f t="shared" si="48"/>
        <v>0</v>
      </c>
    </row>
    <row r="73" spans="1:92" s="32" customFormat="1" ht="21" customHeight="1">
      <c r="A73" s="86" t="s">
        <v>35</v>
      </c>
      <c r="B73" s="87"/>
      <c r="C73" s="88"/>
      <c r="D73" s="36">
        <f t="shared" ref="D73" si="50">SUM(D11:D72)</f>
        <v>489826.50000000006</v>
      </c>
      <c r="E73" s="36">
        <f t="shared" ref="E73" si="51">SUM(E11:E72)</f>
        <v>6.9</v>
      </c>
      <c r="F73" s="36">
        <f t="shared" ref="F73" si="52">SUM(F11:F72)</f>
        <v>2830817.3025000007</v>
      </c>
      <c r="G73" s="36">
        <f t="shared" ref="G73" si="53">SUM(G11:G72)</f>
        <v>2850481.5914999992</v>
      </c>
      <c r="H73" s="43">
        <f>G73/F73*100</f>
        <v>100.69465058669213</v>
      </c>
      <c r="I73" s="36">
        <f t="shared" ref="I73:L73" si="54">SUM(I11:I72)</f>
        <v>-2830817.3025000007</v>
      </c>
      <c r="J73" s="36">
        <f t="shared" si="54"/>
        <v>5265969.4705000008</v>
      </c>
      <c r="K73" s="36">
        <f t="shared" si="54"/>
        <v>0</v>
      </c>
      <c r="L73" s="36">
        <f t="shared" si="54"/>
        <v>8116451.0620000064</v>
      </c>
      <c r="M73" s="36">
        <f t="shared" ref="M73" si="55">SUM(M11:M72)</f>
        <v>725589.90220000001</v>
      </c>
      <c r="N73" s="36">
        <f t="shared" ref="N73" si="56">SUM(N11:N72)</f>
        <v>746822.64149999979</v>
      </c>
      <c r="O73" s="34">
        <f>N73/M73*100</f>
        <v>102.92627271074497</v>
      </c>
      <c r="P73" s="36">
        <f t="shared" ref="P73" si="57">SUM(P11:P72)</f>
        <v>219320.40000000002</v>
      </c>
      <c r="Q73" s="36">
        <f t="shared" ref="Q73" si="58">SUM(Q11:Q72)</f>
        <v>243878.6709</v>
      </c>
      <c r="R73" s="35">
        <f t="shared" ref="R73" si="59">Q73/P73*100</f>
        <v>111.19744032018907</v>
      </c>
      <c r="S73" s="36">
        <f t="shared" ref="S73" si="60">SUM(S11:S72)</f>
        <v>40782.19999999999</v>
      </c>
      <c r="T73" s="36">
        <f t="shared" ref="T73" si="61">SUM(T11:T72)</f>
        <v>34982.644899999992</v>
      </c>
      <c r="U73" s="35">
        <f t="shared" ref="U73" si="62">T73*100/S73</f>
        <v>85.779199994115089</v>
      </c>
      <c r="V73" s="36">
        <f t="shared" ref="V73" si="63">SUM(V11:V72)</f>
        <v>194886.12010000003</v>
      </c>
      <c r="W73" s="36">
        <f t="shared" ref="W73" si="64">SUM(W11:W72)</f>
        <v>184234.28399999996</v>
      </c>
      <c r="X73" s="35">
        <f t="shared" ref="X73" si="65">W73*100/V73</f>
        <v>94.534327999072275</v>
      </c>
      <c r="Y73" s="36">
        <f t="shared" ref="Y73" si="66">SUM(Y11:Y72)</f>
        <v>178538.19999999998</v>
      </c>
      <c r="Z73" s="36">
        <f t="shared" ref="Z73" si="67">SUM(Z11:Z72)</f>
        <v>208896.02600000004</v>
      </c>
      <c r="AA73" s="35">
        <f t="shared" ref="AA73" si="68">Z73*100/Y73</f>
        <v>117.00354657994764</v>
      </c>
      <c r="AB73" s="36">
        <f t="shared" ref="AB73" si="69">SUM(AB11:AB72)</f>
        <v>36836.800000000003</v>
      </c>
      <c r="AC73" s="36">
        <f t="shared" ref="AC73" si="70">SUM(AC11:AC72)</f>
        <v>36915.620099999993</v>
      </c>
      <c r="AD73" s="35">
        <f t="shared" ref="AD73" si="71">AC73*100/AB73</f>
        <v>100.21397108326454</v>
      </c>
      <c r="AE73" s="36">
        <f t="shared" ref="AE73" si="72">SUM(AE11:AE72)</f>
        <v>20664</v>
      </c>
      <c r="AF73" s="36">
        <f t="shared" ref="AF73" si="73">SUM(AF11:AF72)</f>
        <v>20673.38</v>
      </c>
      <c r="AG73" s="63">
        <f>AF73/AE73*100</f>
        <v>100.04539295392954</v>
      </c>
      <c r="AH73" s="33" t="e">
        <f>SUM(AH11:AH72)-#REF!-#REF!-#REF!</f>
        <v>#REF!</v>
      </c>
      <c r="AI73" s="33" t="e">
        <f>SUM(AI11:AI72)-#REF!-#REF!-#REF!</f>
        <v>#REF!</v>
      </c>
      <c r="AJ73" s="36">
        <f t="shared" ref="AJ73:AK73" si="74">SUM(AJ11:AJ72)</f>
        <v>4964</v>
      </c>
      <c r="AK73" s="36">
        <f t="shared" si="74"/>
        <v>4964</v>
      </c>
      <c r="AL73" s="36">
        <f t="shared" ref="AL73" si="75">SUM(AL11:AL72)</f>
        <v>1956717.0999999994</v>
      </c>
      <c r="AM73" s="36">
        <f t="shared" ref="AM73" si="76">SUM(AM11:AM72)</f>
        <v>1956352.3</v>
      </c>
      <c r="AN73" s="36">
        <f t="shared" ref="AN73" si="77">SUM(AN11:AN72)</f>
        <v>54912.200300000004</v>
      </c>
      <c r="AO73" s="36">
        <f t="shared" ref="AO73" si="78">SUM(AO11:AO72)</f>
        <v>53868.399999999987</v>
      </c>
      <c r="AP73" s="36">
        <f t="shared" ref="AP73" si="79">SUM(AP11:AP72)</f>
        <v>0</v>
      </c>
      <c r="AQ73" s="36">
        <f t="shared" ref="AQ73" si="80">SUM(AQ11:AQ72)</f>
        <v>0</v>
      </c>
      <c r="AR73" s="36">
        <f t="shared" ref="AR73" si="81">SUM(AR11:AR72)</f>
        <v>0</v>
      </c>
      <c r="AS73" s="36">
        <f t="shared" ref="AS73" si="82">SUM(AS11:AS72)</f>
        <v>0</v>
      </c>
      <c r="AT73" s="36">
        <f t="shared" ref="AT73" si="83">SUM(AT11:AT72)</f>
        <v>99773.000100000005</v>
      </c>
      <c r="AU73" s="36">
        <f t="shared" ref="AU73" si="84">SUM(AU11:AU72)</f>
        <v>107914.35030000005</v>
      </c>
      <c r="AV73" s="35">
        <f t="shared" ref="AV73" si="85">AU73/AT73*100</f>
        <v>108.15987310378577</v>
      </c>
      <c r="AW73" s="36">
        <f t="shared" ref="AW73:CM73" si="86">SUM(AW11:AW72)</f>
        <v>65968.799999999988</v>
      </c>
      <c r="AX73" s="36">
        <f t="shared" si="86"/>
        <v>72810.424299999999</v>
      </c>
      <c r="AY73" s="36">
        <f t="shared" si="86"/>
        <v>0</v>
      </c>
      <c r="AZ73" s="36">
        <f t="shared" si="86"/>
        <v>0</v>
      </c>
      <c r="BA73" s="36">
        <f t="shared" si="86"/>
        <v>8700</v>
      </c>
      <c r="BB73" s="36">
        <f t="shared" si="86"/>
        <v>9227.9770000000008</v>
      </c>
      <c r="BC73" s="36">
        <f t="shared" si="86"/>
        <v>25104.200100000002</v>
      </c>
      <c r="BD73" s="36">
        <f t="shared" si="86"/>
        <v>25875.949000000001</v>
      </c>
      <c r="BE73" s="36">
        <f t="shared" si="86"/>
        <v>0</v>
      </c>
      <c r="BF73" s="36">
        <f t="shared" si="86"/>
        <v>0</v>
      </c>
      <c r="BG73" s="36">
        <f t="shared" si="86"/>
        <v>17434.300000000003</v>
      </c>
      <c r="BH73" s="36">
        <f t="shared" si="86"/>
        <v>17434.300000000003</v>
      </c>
      <c r="BI73" s="36">
        <f t="shared" si="86"/>
        <v>0</v>
      </c>
      <c r="BJ73" s="36">
        <f t="shared" si="86"/>
        <v>0</v>
      </c>
      <c r="BK73" s="36">
        <f t="shared" si="86"/>
        <v>72230.700000000012</v>
      </c>
      <c r="BL73" s="36">
        <f t="shared" si="86"/>
        <v>65625.176200000002</v>
      </c>
      <c r="BM73" s="36">
        <f t="shared" si="86"/>
        <v>48750</v>
      </c>
      <c r="BN73" s="36">
        <f t="shared" si="86"/>
        <v>42887.768199999999</v>
      </c>
      <c r="BO73" s="36">
        <f t="shared" si="86"/>
        <v>26300</v>
      </c>
      <c r="BP73" s="36">
        <f t="shared" si="86"/>
        <v>31659.142</v>
      </c>
      <c r="BQ73" s="36">
        <f t="shared" si="86"/>
        <v>2055.5</v>
      </c>
      <c r="BR73" s="36">
        <f t="shared" si="86"/>
        <v>2315.7000000000003</v>
      </c>
      <c r="BS73" s="36">
        <f t="shared" si="86"/>
        <v>14750</v>
      </c>
      <c r="BT73" s="36">
        <f t="shared" si="86"/>
        <v>14765.35</v>
      </c>
      <c r="BU73" s="36">
        <f t="shared" si="86"/>
        <v>53523.381999999998</v>
      </c>
      <c r="BV73" s="36">
        <f t="shared" si="86"/>
        <v>53606.317999999999</v>
      </c>
      <c r="BW73" s="36">
        <f t="shared" si="86"/>
        <v>0</v>
      </c>
      <c r="BX73" s="36">
        <f t="shared" si="86"/>
        <v>2774367.5025000009</v>
      </c>
      <c r="BY73" s="36">
        <f t="shared" si="86"/>
        <v>2794206.9914999986</v>
      </c>
      <c r="BZ73" s="36">
        <f t="shared" si="86"/>
        <v>1842</v>
      </c>
      <c r="CA73" s="36">
        <f t="shared" si="86"/>
        <v>1842</v>
      </c>
      <c r="CB73" s="36">
        <f t="shared" si="86"/>
        <v>54000</v>
      </c>
      <c r="CC73" s="36">
        <f t="shared" si="86"/>
        <v>53774.8</v>
      </c>
      <c r="CD73" s="36">
        <f t="shared" si="86"/>
        <v>0</v>
      </c>
      <c r="CE73" s="36">
        <f t="shared" si="86"/>
        <v>0</v>
      </c>
      <c r="CF73" s="36">
        <f t="shared" si="86"/>
        <v>607.79999999999995</v>
      </c>
      <c r="CG73" s="36">
        <f t="shared" si="86"/>
        <v>607.79999999999995</v>
      </c>
      <c r="CH73" s="36">
        <f t="shared" si="86"/>
        <v>0</v>
      </c>
      <c r="CI73" s="36">
        <f t="shared" si="86"/>
        <v>50</v>
      </c>
      <c r="CJ73" s="36">
        <f t="shared" si="86"/>
        <v>4794.2001</v>
      </c>
      <c r="CK73" s="36">
        <f t="shared" si="86"/>
        <v>4794.2</v>
      </c>
      <c r="CL73" s="36">
        <f t="shared" si="86"/>
        <v>0</v>
      </c>
      <c r="CM73" s="36">
        <f t="shared" si="86"/>
        <v>61244.000100000005</v>
      </c>
      <c r="CN73" s="36">
        <f>SUM(CN11:CN72)</f>
        <v>61068.800000000003</v>
      </c>
    </row>
    <row r="74" spans="1:92" ht="7.5" customHeight="1">
      <c r="A74" s="3"/>
      <c r="B74" s="3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0"/>
      <c r="U74" s="1"/>
      <c r="V74" s="1"/>
      <c r="W74" s="1"/>
      <c r="X74" s="1"/>
      <c r="Y74" s="1"/>
      <c r="Z74" s="1"/>
      <c r="AA74" s="1"/>
      <c r="AB74" s="1"/>
      <c r="AC74" s="53"/>
      <c r="AD74" s="1"/>
      <c r="AE74" s="1"/>
      <c r="AF74" s="1"/>
      <c r="AG74" s="1"/>
      <c r="AH74" s="1"/>
      <c r="AI74" s="1"/>
      <c r="AJ74" s="1"/>
      <c r="AK74" s="1"/>
      <c r="AL74" s="10"/>
      <c r="AM74" s="1"/>
      <c r="AN74" s="1"/>
      <c r="AO74" s="50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53"/>
      <c r="BV74" s="53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</row>
    <row r="75" spans="1:92" ht="7.5" customHeight="1">
      <c r="A75" s="3"/>
      <c r="B75" s="3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0"/>
      <c r="U75" s="1"/>
      <c r="V75" s="1"/>
      <c r="W75" s="1"/>
      <c r="X75" s="1"/>
      <c r="Y75" s="1"/>
      <c r="Z75" s="1"/>
      <c r="AA75" s="1"/>
      <c r="AB75" s="1"/>
      <c r="AC75" s="53"/>
      <c r="AD75" s="1"/>
      <c r="AE75" s="1"/>
      <c r="AF75" s="1"/>
      <c r="AG75" s="1"/>
      <c r="AH75" s="1"/>
      <c r="AI75" s="1"/>
      <c r="AJ75" s="1"/>
      <c r="AK75" s="1"/>
      <c r="AL75" s="10"/>
      <c r="AM75" s="1"/>
      <c r="AN75" s="1"/>
      <c r="AO75" s="50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53"/>
      <c r="BV75" s="53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</row>
    <row r="76" spans="1:92">
      <c r="A76" s="3"/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0"/>
      <c r="U76" s="1"/>
      <c r="V76" s="1"/>
      <c r="W76" s="1"/>
      <c r="X76" s="1"/>
      <c r="Y76" s="1"/>
      <c r="Z76" s="1"/>
      <c r="AA76" s="1"/>
      <c r="AB76" s="1"/>
      <c r="AC76" s="53"/>
      <c r="AD76" s="1"/>
      <c r="AE76" s="1"/>
      <c r="AF76" s="1"/>
      <c r="AG76" s="1"/>
      <c r="AH76" s="1"/>
      <c r="AI76" s="1"/>
      <c r="AJ76" s="1"/>
      <c r="AK76" s="1"/>
      <c r="AL76" s="10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53"/>
      <c r="BV76" s="53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</row>
    <row r="77" spans="1:92">
      <c r="A77" s="3"/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0"/>
      <c r="U77" s="1"/>
      <c r="V77" s="1"/>
      <c r="W77" s="1"/>
      <c r="X77" s="1"/>
      <c r="Y77" s="1"/>
      <c r="Z77" s="1"/>
      <c r="AA77" s="1"/>
      <c r="AB77" s="1"/>
      <c r="AC77" s="53"/>
      <c r="AD77" s="1"/>
      <c r="AE77" s="1"/>
      <c r="AF77" s="1"/>
      <c r="AG77" s="1"/>
      <c r="AH77" s="1"/>
      <c r="AI77" s="1"/>
      <c r="AJ77" s="1"/>
      <c r="AK77" s="1"/>
      <c r="AL77" s="10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53"/>
      <c r="BV77" s="53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</row>
    <row r="78" spans="1:92">
      <c r="A78" s="3"/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0"/>
      <c r="U78" s="1"/>
      <c r="V78" s="1"/>
      <c r="W78" s="1"/>
      <c r="X78" s="1"/>
      <c r="Y78" s="1"/>
      <c r="Z78" s="1"/>
      <c r="AA78" s="1"/>
      <c r="AB78" s="1"/>
      <c r="AC78" s="53"/>
      <c r="AD78" s="1"/>
      <c r="AE78" s="1"/>
      <c r="AF78" s="1"/>
      <c r="AG78" s="1"/>
      <c r="AH78" s="1"/>
      <c r="AI78" s="1"/>
      <c r="AJ78" s="1"/>
      <c r="AK78" s="1"/>
      <c r="AL78" s="10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53"/>
      <c r="BV78" s="53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</row>
    <row r="79" spans="1:92">
      <c r="A79" s="3"/>
      <c r="B79" s="3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0"/>
      <c r="U79" s="1"/>
      <c r="V79" s="1"/>
      <c r="W79" s="1"/>
      <c r="X79" s="1"/>
      <c r="Y79" s="1"/>
      <c r="Z79" s="1"/>
      <c r="AA79" s="1"/>
      <c r="AB79" s="1"/>
      <c r="AC79" s="53"/>
      <c r="AD79" s="1"/>
      <c r="AE79" s="1"/>
      <c r="AF79" s="1"/>
      <c r="AG79" s="1"/>
      <c r="AH79" s="1"/>
      <c r="AI79" s="1"/>
      <c r="AJ79" s="1"/>
      <c r="AK79" s="1"/>
      <c r="AL79" s="10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53"/>
      <c r="BV79" s="53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</row>
    <row r="80" spans="1:92">
      <c r="A80" s="3"/>
      <c r="B80" s="3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0"/>
      <c r="U80" s="1"/>
      <c r="V80" s="1"/>
      <c r="W80" s="1"/>
      <c r="X80" s="1"/>
      <c r="Y80" s="1"/>
      <c r="Z80" s="1"/>
      <c r="AA80" s="1"/>
      <c r="AB80" s="1"/>
      <c r="AC80" s="53"/>
      <c r="AD80" s="1"/>
      <c r="AE80" s="1"/>
      <c r="AF80" s="1"/>
      <c r="AG80" s="1"/>
      <c r="AH80" s="1"/>
      <c r="AI80" s="1"/>
      <c r="AJ80" s="1"/>
      <c r="AK80" s="1"/>
      <c r="AL80" s="10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53"/>
      <c r="BV80" s="53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</row>
    <row r="81" spans="1:92">
      <c r="A81" s="3"/>
      <c r="B81" s="3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0"/>
      <c r="U81" s="1"/>
      <c r="V81" s="1"/>
      <c r="W81" s="1"/>
      <c r="X81" s="1"/>
      <c r="Y81" s="1"/>
      <c r="Z81" s="1"/>
      <c r="AA81" s="1"/>
      <c r="AB81" s="1"/>
      <c r="AC81" s="53"/>
      <c r="AD81" s="1"/>
      <c r="AE81" s="1"/>
      <c r="AF81" s="1"/>
      <c r="AG81" s="1"/>
      <c r="AH81" s="1"/>
      <c r="AI81" s="1"/>
      <c r="AJ81" s="1"/>
      <c r="AK81" s="1"/>
      <c r="AL81" s="10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53"/>
      <c r="BV81" s="53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</row>
    <row r="82" spans="1:92">
      <c r="A82" s="3"/>
      <c r="B82" s="3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0"/>
      <c r="U82" s="1"/>
      <c r="V82" s="1"/>
      <c r="W82" s="1"/>
      <c r="X82" s="1"/>
      <c r="Y82" s="1"/>
      <c r="Z82" s="1"/>
      <c r="AA82" s="1"/>
      <c r="AB82" s="1"/>
      <c r="AC82" s="53"/>
      <c r="AD82" s="1"/>
      <c r="AE82" s="1"/>
      <c r="AF82" s="1"/>
      <c r="AG82" s="1"/>
      <c r="AH82" s="1"/>
      <c r="AI82" s="1"/>
      <c r="AJ82" s="1"/>
      <c r="AK82" s="1"/>
      <c r="AL82" s="10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53"/>
      <c r="BV82" s="53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</row>
    <row r="83" spans="1:92">
      <c r="A83" s="3"/>
      <c r="B83" s="3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0"/>
      <c r="U83" s="1"/>
      <c r="V83" s="1"/>
      <c r="W83" s="1"/>
      <c r="X83" s="1"/>
      <c r="Y83" s="1"/>
      <c r="Z83" s="1"/>
      <c r="AA83" s="1"/>
      <c r="AB83" s="1"/>
      <c r="AC83" s="53"/>
      <c r="AD83" s="1"/>
      <c r="AE83" s="1"/>
      <c r="AF83" s="1"/>
      <c r="AG83" s="1"/>
      <c r="AH83" s="1"/>
      <c r="AI83" s="1"/>
      <c r="AJ83" s="1"/>
      <c r="AK83" s="1"/>
      <c r="AL83" s="10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53"/>
      <c r="BV83" s="53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</row>
    <row r="84" spans="1:92">
      <c r="A84" s="3"/>
      <c r="B84" s="3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0"/>
      <c r="U84" s="1"/>
      <c r="V84" s="1"/>
      <c r="W84" s="1"/>
      <c r="X84" s="1"/>
      <c r="Y84" s="1"/>
      <c r="Z84" s="1"/>
      <c r="AA84" s="1"/>
      <c r="AB84" s="1"/>
      <c r="AC84" s="53"/>
      <c r="AD84" s="1"/>
      <c r="AE84" s="1"/>
      <c r="AF84" s="1"/>
      <c r="AG84" s="1"/>
      <c r="AH84" s="1"/>
      <c r="AI84" s="1"/>
      <c r="AJ84" s="1"/>
      <c r="AK84" s="1"/>
      <c r="AL84" s="10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53"/>
      <c r="BV84" s="53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</row>
    <row r="85" spans="1:92">
      <c r="A85" s="3"/>
      <c r="B85" s="3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0"/>
      <c r="U85" s="1"/>
      <c r="V85" s="1"/>
      <c r="W85" s="1"/>
      <c r="X85" s="1"/>
      <c r="Y85" s="1"/>
      <c r="Z85" s="1"/>
      <c r="AA85" s="1"/>
      <c r="AB85" s="1"/>
      <c r="AC85" s="53"/>
      <c r="AD85" s="1"/>
      <c r="AE85" s="1"/>
      <c r="AF85" s="1"/>
      <c r="AG85" s="1"/>
      <c r="AH85" s="1"/>
      <c r="AI85" s="1"/>
      <c r="AJ85" s="1"/>
      <c r="AK85" s="1"/>
      <c r="AL85" s="10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53"/>
      <c r="BV85" s="53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</row>
    <row r="86" spans="1:92">
      <c r="A86" s="3"/>
      <c r="B86" s="3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0"/>
      <c r="U86" s="1"/>
      <c r="V86" s="1"/>
      <c r="W86" s="1"/>
      <c r="X86" s="1"/>
      <c r="Y86" s="1"/>
      <c r="Z86" s="1"/>
      <c r="AA86" s="1"/>
      <c r="AB86" s="1"/>
      <c r="AC86" s="53"/>
      <c r="AD86" s="1"/>
      <c r="AE86" s="1"/>
      <c r="AF86" s="1"/>
      <c r="AG86" s="1"/>
      <c r="AH86" s="1"/>
      <c r="AI86" s="1"/>
      <c r="AJ86" s="1"/>
      <c r="AK86" s="1"/>
      <c r="AL86" s="10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53"/>
      <c r="BV86" s="53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</row>
    <row r="87" spans="1:92">
      <c r="A87" s="3"/>
      <c r="B87" s="3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0"/>
      <c r="U87" s="1"/>
      <c r="V87" s="1"/>
      <c r="W87" s="1"/>
      <c r="X87" s="1"/>
      <c r="Y87" s="1"/>
      <c r="Z87" s="1"/>
      <c r="AA87" s="1"/>
      <c r="AB87" s="1"/>
      <c r="AC87" s="53"/>
      <c r="AD87" s="1"/>
      <c r="AE87" s="1"/>
      <c r="AF87" s="1"/>
      <c r="AG87" s="1"/>
      <c r="AH87" s="1"/>
      <c r="AI87" s="1"/>
      <c r="AJ87" s="1"/>
      <c r="AK87" s="1"/>
      <c r="AL87" s="10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53"/>
      <c r="BV87" s="53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</row>
    <row r="88" spans="1:92">
      <c r="A88" s="3"/>
      <c r="B88" s="3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0"/>
      <c r="U88" s="1"/>
      <c r="V88" s="1"/>
      <c r="W88" s="1"/>
      <c r="X88" s="1"/>
      <c r="Y88" s="1"/>
      <c r="Z88" s="1"/>
      <c r="AA88" s="1"/>
      <c r="AB88" s="1"/>
      <c r="AC88" s="53"/>
      <c r="AD88" s="1"/>
      <c r="AE88" s="1"/>
      <c r="AF88" s="1"/>
      <c r="AG88" s="1"/>
      <c r="AH88" s="1"/>
      <c r="AI88" s="1"/>
      <c r="AJ88" s="1"/>
      <c r="AK88" s="1"/>
      <c r="AL88" s="10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53"/>
      <c r="BV88" s="53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</row>
    <row r="89" spans="1:92">
      <c r="A89" s="3"/>
      <c r="B89" s="3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0"/>
      <c r="U89" s="1"/>
      <c r="V89" s="1"/>
      <c r="W89" s="1"/>
      <c r="X89" s="1"/>
      <c r="Y89" s="1"/>
      <c r="Z89" s="1"/>
      <c r="AA89" s="1"/>
      <c r="AB89" s="1"/>
      <c r="AC89" s="53"/>
      <c r="AD89" s="1"/>
      <c r="AE89" s="1"/>
      <c r="AF89" s="1"/>
      <c r="AG89" s="1"/>
      <c r="AH89" s="1"/>
      <c r="AI89" s="1"/>
      <c r="AJ89" s="1"/>
      <c r="AK89" s="1"/>
      <c r="AL89" s="10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53"/>
      <c r="BV89" s="53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</row>
    <row r="90" spans="1:92">
      <c r="A90" s="3"/>
      <c r="B90" s="3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0"/>
      <c r="U90" s="1"/>
      <c r="V90" s="1"/>
      <c r="W90" s="1"/>
      <c r="X90" s="1"/>
      <c r="Y90" s="1"/>
      <c r="Z90" s="1"/>
      <c r="AA90" s="1"/>
      <c r="AB90" s="1"/>
      <c r="AC90" s="53"/>
      <c r="AD90" s="1"/>
      <c r="AE90" s="1"/>
      <c r="AF90" s="1"/>
      <c r="AG90" s="1"/>
      <c r="AH90" s="1"/>
      <c r="AI90" s="1"/>
      <c r="AJ90" s="1"/>
      <c r="AK90" s="1"/>
      <c r="AL90" s="10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53"/>
      <c r="BV90" s="53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</row>
    <row r="91" spans="1:92">
      <c r="A91" s="3"/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0"/>
      <c r="U91" s="1"/>
      <c r="V91" s="1"/>
      <c r="W91" s="1"/>
      <c r="X91" s="1"/>
      <c r="Y91" s="1"/>
      <c r="Z91" s="1"/>
      <c r="AA91" s="1"/>
      <c r="AB91" s="1"/>
      <c r="AC91" s="53"/>
      <c r="AD91" s="1"/>
      <c r="AE91" s="1"/>
      <c r="AF91" s="1"/>
      <c r="AG91" s="1"/>
      <c r="AH91" s="1"/>
      <c r="AI91" s="1"/>
      <c r="AJ91" s="1"/>
      <c r="AK91" s="1"/>
      <c r="AL91" s="10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53"/>
      <c r="BV91" s="53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</row>
    <row r="92" spans="1:92">
      <c r="A92" s="3"/>
      <c r="B92" s="3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0"/>
      <c r="U92" s="1"/>
      <c r="V92" s="1"/>
      <c r="W92" s="1"/>
      <c r="X92" s="1"/>
      <c r="Y92" s="1"/>
      <c r="Z92" s="1"/>
      <c r="AA92" s="1"/>
      <c r="AB92" s="1"/>
      <c r="AC92" s="53"/>
      <c r="AD92" s="1"/>
      <c r="AE92" s="1"/>
      <c r="AF92" s="1"/>
      <c r="AG92" s="1"/>
      <c r="AH92" s="1"/>
      <c r="AI92" s="1"/>
      <c r="AJ92" s="1"/>
      <c r="AK92" s="1"/>
      <c r="AL92" s="10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53"/>
      <c r="BV92" s="53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</row>
    <row r="93" spans="1:92">
      <c r="A93" s="3"/>
      <c r="B93" s="3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0"/>
      <c r="U93" s="1"/>
      <c r="V93" s="1"/>
      <c r="W93" s="1"/>
      <c r="X93" s="1"/>
      <c r="Y93" s="1"/>
      <c r="Z93" s="1"/>
      <c r="AA93" s="1"/>
      <c r="AB93" s="1"/>
      <c r="AC93" s="53"/>
      <c r="AD93" s="1"/>
      <c r="AE93" s="1"/>
      <c r="AF93" s="1"/>
      <c r="AG93" s="1"/>
      <c r="AH93" s="1"/>
      <c r="AI93" s="1"/>
      <c r="AJ93" s="1"/>
      <c r="AK93" s="1"/>
      <c r="AL93" s="10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53"/>
      <c r="BV93" s="53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</row>
    <row r="94" spans="1:92">
      <c r="A94" s="3"/>
      <c r="B94" s="3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0"/>
      <c r="U94" s="1"/>
      <c r="V94" s="1"/>
      <c r="W94" s="1"/>
      <c r="X94" s="1"/>
      <c r="Y94" s="1"/>
      <c r="Z94" s="1"/>
      <c r="AA94" s="1"/>
      <c r="AB94" s="1"/>
      <c r="AC94" s="53"/>
      <c r="AD94" s="1"/>
      <c r="AE94" s="1"/>
      <c r="AF94" s="1"/>
      <c r="AG94" s="1"/>
      <c r="AH94" s="1"/>
      <c r="AI94" s="1"/>
      <c r="AJ94" s="1"/>
      <c r="AK94" s="1"/>
      <c r="AL94" s="10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53"/>
      <c r="BV94" s="53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</row>
    <row r="95" spans="1:92">
      <c r="A95" s="3"/>
      <c r="B95" s="3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0"/>
      <c r="U95" s="1"/>
      <c r="V95" s="1"/>
      <c r="W95" s="1"/>
      <c r="X95" s="1"/>
      <c r="Y95" s="1"/>
      <c r="Z95" s="1"/>
      <c r="AA95" s="1"/>
      <c r="AB95" s="1"/>
      <c r="AC95" s="53"/>
      <c r="AD95" s="1"/>
      <c r="AE95" s="1"/>
      <c r="AF95" s="1"/>
      <c r="AG95" s="1"/>
      <c r="AH95" s="1"/>
      <c r="AI95" s="1"/>
      <c r="AJ95" s="1"/>
      <c r="AK95" s="1"/>
      <c r="AL95" s="10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53"/>
      <c r="BV95" s="53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</row>
    <row r="96" spans="1:92">
      <c r="A96" s="3"/>
      <c r="B96" s="3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0"/>
      <c r="U96" s="1"/>
      <c r="V96" s="1"/>
      <c r="W96" s="1"/>
      <c r="X96" s="1"/>
      <c r="Y96" s="1"/>
      <c r="Z96" s="1"/>
      <c r="AA96" s="1"/>
      <c r="AB96" s="1"/>
      <c r="AC96" s="53"/>
      <c r="AD96" s="1"/>
      <c r="AE96" s="1"/>
      <c r="AF96" s="1"/>
      <c r="AG96" s="1"/>
      <c r="AH96" s="1"/>
      <c r="AI96" s="1"/>
      <c r="AJ96" s="1"/>
      <c r="AK96" s="1"/>
      <c r="AL96" s="10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53"/>
      <c r="BV96" s="53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</row>
    <row r="97" spans="1:92">
      <c r="A97" s="3"/>
      <c r="B97" s="3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0"/>
      <c r="U97" s="1"/>
      <c r="V97" s="1"/>
      <c r="W97" s="1"/>
      <c r="X97" s="1"/>
      <c r="Y97" s="1"/>
      <c r="Z97" s="1"/>
      <c r="AA97" s="1"/>
      <c r="AB97" s="1"/>
      <c r="AC97" s="53"/>
      <c r="AD97" s="1"/>
      <c r="AE97" s="1"/>
      <c r="AF97" s="1"/>
      <c r="AG97" s="1"/>
      <c r="AH97" s="1"/>
      <c r="AI97" s="1"/>
      <c r="AJ97" s="1"/>
      <c r="AK97" s="1"/>
      <c r="AL97" s="10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53"/>
      <c r="BV97" s="53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</row>
    <row r="98" spans="1:92">
      <c r="A98" s="3"/>
      <c r="B98" s="3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0"/>
      <c r="U98" s="1"/>
      <c r="V98" s="1"/>
      <c r="W98" s="1"/>
      <c r="X98" s="1"/>
      <c r="Y98" s="1"/>
      <c r="Z98" s="1"/>
      <c r="AA98" s="1"/>
      <c r="AB98" s="1"/>
      <c r="AC98" s="53"/>
      <c r="AD98" s="1"/>
      <c r="AE98" s="1"/>
      <c r="AF98" s="1"/>
      <c r="AG98" s="1"/>
      <c r="AH98" s="1"/>
      <c r="AI98" s="1"/>
      <c r="AJ98" s="1"/>
      <c r="AK98" s="1"/>
      <c r="AL98" s="10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53"/>
      <c r="BV98" s="53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</row>
    <row r="99" spans="1:92">
      <c r="A99" s="3"/>
      <c r="B99" s="3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0"/>
      <c r="U99" s="1"/>
      <c r="V99" s="1"/>
      <c r="W99" s="1"/>
      <c r="X99" s="1"/>
      <c r="Y99" s="1"/>
      <c r="Z99" s="1"/>
      <c r="AA99" s="1"/>
      <c r="AB99" s="1"/>
      <c r="AC99" s="53"/>
      <c r="AD99" s="1"/>
      <c r="AE99" s="1"/>
      <c r="AF99" s="1"/>
      <c r="AG99" s="1"/>
      <c r="AH99" s="1"/>
      <c r="AI99" s="1"/>
      <c r="AJ99" s="1"/>
      <c r="AK99" s="1"/>
      <c r="AL99" s="10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53"/>
      <c r="BV99" s="53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</row>
    <row r="100" spans="1:92">
      <c r="A100" s="3"/>
      <c r="B100" s="3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0"/>
      <c r="U100" s="1"/>
      <c r="V100" s="1"/>
      <c r="W100" s="1"/>
      <c r="X100" s="1"/>
      <c r="Y100" s="1"/>
      <c r="Z100" s="1"/>
      <c r="AA100" s="1"/>
      <c r="AB100" s="1"/>
      <c r="AC100" s="53"/>
      <c r="AD100" s="1"/>
      <c r="AE100" s="1"/>
      <c r="AF100" s="1"/>
      <c r="AG100" s="1"/>
      <c r="AH100" s="1"/>
      <c r="AI100" s="1"/>
      <c r="AJ100" s="1"/>
      <c r="AK100" s="1"/>
      <c r="AL100" s="10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53"/>
      <c r="BV100" s="53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</row>
    <row r="101" spans="1:92">
      <c r="A101" s="3"/>
      <c r="B101" s="3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0"/>
      <c r="U101" s="1"/>
      <c r="V101" s="1"/>
      <c r="W101" s="1"/>
      <c r="X101" s="1"/>
      <c r="Y101" s="1"/>
      <c r="Z101" s="1"/>
      <c r="AA101" s="1"/>
      <c r="AB101" s="1"/>
      <c r="AC101" s="53"/>
      <c r="AD101" s="1"/>
      <c r="AE101" s="1"/>
      <c r="AF101" s="1"/>
      <c r="AG101" s="1"/>
      <c r="AH101" s="1"/>
      <c r="AI101" s="1"/>
      <c r="AJ101" s="1"/>
      <c r="AK101" s="1"/>
      <c r="AL101" s="10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53"/>
      <c r="BV101" s="53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</row>
    <row r="102" spans="1:92">
      <c r="A102" s="3"/>
      <c r="B102" s="3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0"/>
      <c r="U102" s="1"/>
      <c r="V102" s="1"/>
      <c r="W102" s="1"/>
      <c r="X102" s="1"/>
      <c r="Y102" s="1"/>
      <c r="Z102" s="1"/>
      <c r="AA102" s="1"/>
      <c r="AB102" s="1"/>
      <c r="AC102" s="53"/>
      <c r="AD102" s="1"/>
      <c r="AE102" s="1"/>
      <c r="AF102" s="1"/>
      <c r="AG102" s="1"/>
      <c r="AH102" s="1"/>
      <c r="AI102" s="1"/>
      <c r="AJ102" s="1"/>
      <c r="AK102" s="1"/>
      <c r="AL102" s="10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53"/>
      <c r="BV102" s="53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</row>
    <row r="103" spans="1:92">
      <c r="A103" s="3"/>
      <c r="B103" s="3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0"/>
      <c r="U103" s="1"/>
      <c r="V103" s="1"/>
      <c r="W103" s="1"/>
      <c r="X103" s="1"/>
      <c r="Y103" s="1"/>
      <c r="Z103" s="1"/>
      <c r="AA103" s="1"/>
      <c r="AB103" s="1"/>
      <c r="AC103" s="53"/>
      <c r="AD103" s="1"/>
      <c r="AE103" s="1"/>
      <c r="AF103" s="1"/>
      <c r="AG103" s="1"/>
      <c r="AH103" s="1"/>
      <c r="AI103" s="1"/>
      <c r="AJ103" s="1"/>
      <c r="AK103" s="1"/>
      <c r="AL103" s="10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53"/>
      <c r="BV103" s="53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</row>
    <row r="104" spans="1:92">
      <c r="A104" s="3"/>
      <c r="B104" s="3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0"/>
      <c r="U104" s="1"/>
      <c r="V104" s="1"/>
      <c r="W104" s="1"/>
      <c r="X104" s="1"/>
      <c r="Y104" s="1"/>
      <c r="Z104" s="1"/>
      <c r="AA104" s="1"/>
      <c r="AB104" s="1"/>
      <c r="AC104" s="53"/>
      <c r="AD104" s="1"/>
      <c r="AE104" s="1"/>
      <c r="AF104" s="1"/>
      <c r="AG104" s="1"/>
      <c r="AH104" s="1"/>
      <c r="AI104" s="1"/>
      <c r="AJ104" s="1"/>
      <c r="AK104" s="1"/>
      <c r="AL104" s="10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53"/>
      <c r="BV104" s="53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</row>
    <row r="105" spans="1:92">
      <c r="A105" s="3"/>
      <c r="B105" s="3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0"/>
      <c r="U105" s="1"/>
      <c r="V105" s="1"/>
      <c r="W105" s="1"/>
      <c r="X105" s="1"/>
      <c r="Y105" s="1"/>
      <c r="Z105" s="1"/>
      <c r="AA105" s="1"/>
      <c r="AB105" s="1"/>
      <c r="AC105" s="53"/>
      <c r="AD105" s="1"/>
      <c r="AE105" s="1"/>
      <c r="AF105" s="1"/>
      <c r="AG105" s="1"/>
      <c r="AH105" s="1"/>
      <c r="AI105" s="1"/>
      <c r="AJ105" s="1"/>
      <c r="AK105" s="1"/>
      <c r="AL105" s="10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53"/>
      <c r="BV105" s="53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</row>
    <row r="106" spans="1:92">
      <c r="A106" s="3"/>
      <c r="B106" s="3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0"/>
      <c r="U106" s="1"/>
      <c r="V106" s="1"/>
      <c r="W106" s="1"/>
      <c r="X106" s="1"/>
      <c r="Y106" s="1"/>
      <c r="Z106" s="1"/>
      <c r="AA106" s="1"/>
      <c r="AB106" s="1"/>
      <c r="AC106" s="53"/>
      <c r="AD106" s="1"/>
      <c r="AE106" s="1"/>
      <c r="AF106" s="1"/>
      <c r="AG106" s="1"/>
      <c r="AH106" s="1"/>
      <c r="AI106" s="1"/>
      <c r="AJ106" s="1"/>
      <c r="AK106" s="1"/>
      <c r="AL106" s="10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53"/>
      <c r="BV106" s="53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</row>
    <row r="107" spans="1:92">
      <c r="A107" s="3"/>
      <c r="B107" s="3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0"/>
      <c r="U107" s="1"/>
      <c r="V107" s="1"/>
      <c r="W107" s="1"/>
      <c r="X107" s="1"/>
      <c r="Y107" s="1"/>
      <c r="Z107" s="1"/>
      <c r="AA107" s="1"/>
      <c r="AB107" s="1"/>
      <c r="AC107" s="53"/>
      <c r="AD107" s="1"/>
      <c r="AE107" s="1"/>
      <c r="AF107" s="1"/>
      <c r="AG107" s="1"/>
      <c r="AH107" s="1"/>
      <c r="AI107" s="1"/>
      <c r="AJ107" s="1"/>
      <c r="AK107" s="1"/>
      <c r="AL107" s="10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53"/>
      <c r="BV107" s="53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</row>
    <row r="108" spans="1:92">
      <c r="A108" s="3"/>
      <c r="B108" s="3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0"/>
      <c r="U108" s="1"/>
      <c r="V108" s="1"/>
      <c r="W108" s="1"/>
      <c r="X108" s="1"/>
      <c r="Y108" s="1"/>
      <c r="Z108" s="1"/>
      <c r="AA108" s="1"/>
      <c r="AB108" s="1"/>
      <c r="AC108" s="53"/>
      <c r="AD108" s="1"/>
      <c r="AE108" s="1"/>
      <c r="AF108" s="1"/>
      <c r="AG108" s="1"/>
      <c r="AH108" s="1"/>
      <c r="AI108" s="1"/>
      <c r="AJ108" s="1"/>
      <c r="AK108" s="1"/>
      <c r="AL108" s="10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53"/>
      <c r="BV108" s="53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</row>
    <row r="109" spans="1:92">
      <c r="A109" s="3"/>
      <c r="B109" s="3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0"/>
      <c r="U109" s="1"/>
      <c r="V109" s="1"/>
      <c r="W109" s="1"/>
      <c r="X109" s="1"/>
      <c r="Y109" s="1"/>
      <c r="Z109" s="1"/>
      <c r="AA109" s="1"/>
      <c r="AB109" s="1"/>
      <c r="AC109" s="53"/>
      <c r="AD109" s="1"/>
      <c r="AE109" s="1"/>
      <c r="AF109" s="1"/>
      <c r="AG109" s="1"/>
      <c r="AH109" s="1"/>
      <c r="AI109" s="1"/>
      <c r="AJ109" s="1"/>
      <c r="AK109" s="1"/>
      <c r="AL109" s="10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53"/>
      <c r="BV109" s="53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</row>
    <row r="110" spans="1:92">
      <c r="A110" s="3"/>
      <c r="B110" s="3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0"/>
      <c r="U110" s="1"/>
      <c r="V110" s="1"/>
      <c r="W110" s="1"/>
      <c r="X110" s="1"/>
      <c r="Y110" s="1"/>
      <c r="Z110" s="1"/>
      <c r="AA110" s="1"/>
      <c r="AB110" s="1"/>
      <c r="AC110" s="53"/>
      <c r="AD110" s="1"/>
      <c r="AE110" s="1"/>
      <c r="AF110" s="1"/>
      <c r="AG110" s="1"/>
      <c r="AH110" s="1"/>
      <c r="AI110" s="1"/>
      <c r="AJ110" s="1"/>
      <c r="AK110" s="1"/>
      <c r="AL110" s="10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53"/>
      <c r="BV110" s="53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</row>
    <row r="111" spans="1:92">
      <c r="A111" s="3"/>
      <c r="B111" s="3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0"/>
      <c r="U111" s="1"/>
      <c r="V111" s="1"/>
      <c r="W111" s="1"/>
      <c r="X111" s="1"/>
      <c r="Y111" s="1"/>
      <c r="Z111" s="1"/>
      <c r="AA111" s="1"/>
      <c r="AB111" s="1"/>
      <c r="AC111" s="53"/>
      <c r="AD111" s="1"/>
      <c r="AE111" s="1"/>
      <c r="AF111" s="1"/>
      <c r="AG111" s="1"/>
      <c r="AH111" s="1"/>
      <c r="AI111" s="1"/>
      <c r="AJ111" s="1"/>
      <c r="AK111" s="1"/>
      <c r="AL111" s="10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53"/>
      <c r="BV111" s="53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</row>
    <row r="112" spans="1:92">
      <c r="A112" s="3"/>
      <c r="B112" s="3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0"/>
      <c r="U112" s="1"/>
      <c r="V112" s="1"/>
      <c r="W112" s="1"/>
      <c r="X112" s="1"/>
      <c r="Y112" s="1"/>
      <c r="Z112" s="1"/>
      <c r="AA112" s="1"/>
      <c r="AB112" s="1"/>
      <c r="AC112" s="53"/>
      <c r="AD112" s="1"/>
      <c r="AE112" s="1"/>
      <c r="AF112" s="1"/>
      <c r="AG112" s="1"/>
      <c r="AH112" s="1"/>
      <c r="AI112" s="1"/>
      <c r="AJ112" s="1"/>
      <c r="AK112" s="1"/>
      <c r="AL112" s="10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53"/>
      <c r="BV112" s="53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</row>
    <row r="113" spans="1:92">
      <c r="A113" s="3"/>
      <c r="B113" s="3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0"/>
      <c r="U113" s="1"/>
      <c r="V113" s="1"/>
      <c r="W113" s="1"/>
      <c r="X113" s="1"/>
      <c r="Y113" s="1"/>
      <c r="Z113" s="1"/>
      <c r="AA113" s="1"/>
      <c r="AB113" s="1"/>
      <c r="AC113" s="53"/>
      <c r="AD113" s="1"/>
      <c r="AE113" s="1"/>
      <c r="AF113" s="1"/>
      <c r="AG113" s="1"/>
      <c r="AH113" s="1"/>
      <c r="AI113" s="1"/>
      <c r="AJ113" s="1"/>
      <c r="AK113" s="1"/>
      <c r="AL113" s="10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53"/>
      <c r="BV113" s="53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</row>
    <row r="114" spans="1:92">
      <c r="A114" s="3"/>
      <c r="B114" s="3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0"/>
      <c r="U114" s="1"/>
      <c r="V114" s="1"/>
      <c r="W114" s="1"/>
      <c r="X114" s="1"/>
      <c r="Y114" s="1"/>
      <c r="Z114" s="1"/>
      <c r="AA114" s="1"/>
      <c r="AB114" s="1"/>
      <c r="AC114" s="53"/>
      <c r="AD114" s="1"/>
      <c r="AE114" s="1"/>
      <c r="AF114" s="1"/>
      <c r="AG114" s="1"/>
      <c r="AH114" s="1"/>
      <c r="AI114" s="1"/>
      <c r="AJ114" s="1"/>
      <c r="AK114" s="1"/>
      <c r="AL114" s="10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53"/>
      <c r="BV114" s="53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</row>
    <row r="115" spans="1:92">
      <c r="A115" s="3"/>
      <c r="B115" s="3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0"/>
      <c r="U115" s="1"/>
      <c r="V115" s="1"/>
      <c r="W115" s="1"/>
      <c r="X115" s="1"/>
      <c r="Y115" s="1"/>
      <c r="Z115" s="1"/>
      <c r="AA115" s="1"/>
      <c r="AB115" s="1"/>
      <c r="AC115" s="53"/>
      <c r="AD115" s="1"/>
      <c r="AE115" s="1"/>
      <c r="AF115" s="1"/>
      <c r="AG115" s="1"/>
      <c r="AH115" s="1"/>
      <c r="AI115" s="1"/>
      <c r="AJ115" s="1"/>
      <c r="AK115" s="1"/>
      <c r="AL115" s="10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53"/>
      <c r="BV115" s="53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</row>
    <row r="116" spans="1:92">
      <c r="A116" s="3"/>
      <c r="B116" s="3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0"/>
      <c r="U116" s="1"/>
      <c r="V116" s="1"/>
      <c r="W116" s="1"/>
      <c r="X116" s="1"/>
      <c r="Y116" s="1"/>
      <c r="Z116" s="1"/>
      <c r="AA116" s="1"/>
      <c r="AB116" s="1"/>
      <c r="AC116" s="53"/>
      <c r="AD116" s="1"/>
      <c r="AE116" s="1"/>
      <c r="AF116" s="1"/>
      <c r="AG116" s="1"/>
      <c r="AH116" s="1"/>
      <c r="AI116" s="1"/>
      <c r="AJ116" s="1"/>
      <c r="AK116" s="1"/>
      <c r="AL116" s="10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53"/>
      <c r="BV116" s="53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</row>
    <row r="117" spans="1:92">
      <c r="A117" s="3"/>
      <c r="B117" s="3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0"/>
      <c r="U117" s="1"/>
      <c r="V117" s="1"/>
      <c r="W117" s="1"/>
      <c r="X117" s="1"/>
      <c r="Y117" s="1"/>
      <c r="Z117" s="1"/>
      <c r="AA117" s="1"/>
      <c r="AB117" s="1"/>
      <c r="AC117" s="53"/>
      <c r="AD117" s="1"/>
      <c r="AE117" s="1"/>
      <c r="AF117" s="1"/>
      <c r="AG117" s="1"/>
      <c r="AH117" s="1"/>
      <c r="AI117" s="1"/>
      <c r="AJ117" s="1"/>
      <c r="AK117" s="1"/>
      <c r="AL117" s="10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53"/>
      <c r="BV117" s="53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</row>
    <row r="118" spans="1:92">
      <c r="A118" s="3"/>
      <c r="B118" s="3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0"/>
      <c r="U118" s="1"/>
      <c r="V118" s="1"/>
      <c r="W118" s="1"/>
      <c r="X118" s="1"/>
      <c r="Y118" s="1"/>
      <c r="Z118" s="1"/>
      <c r="AA118" s="1"/>
      <c r="AB118" s="1"/>
      <c r="AC118" s="53"/>
      <c r="AD118" s="1"/>
      <c r="AE118" s="1"/>
      <c r="AF118" s="1"/>
      <c r="AG118" s="1"/>
      <c r="AH118" s="1"/>
      <c r="AI118" s="1"/>
      <c r="AJ118" s="1"/>
      <c r="AK118" s="1"/>
      <c r="AL118" s="10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53"/>
      <c r="BV118" s="53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</row>
    <row r="119" spans="1:92">
      <c r="A119" s="3"/>
      <c r="B119" s="3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0"/>
      <c r="U119" s="1"/>
      <c r="V119" s="1"/>
      <c r="W119" s="1"/>
      <c r="X119" s="1"/>
      <c r="Y119" s="1"/>
      <c r="Z119" s="1"/>
      <c r="AA119" s="1"/>
      <c r="AB119" s="1"/>
      <c r="AC119" s="53"/>
      <c r="AD119" s="1"/>
      <c r="AE119" s="1"/>
      <c r="AF119" s="1"/>
      <c r="AG119" s="1"/>
      <c r="AH119" s="1"/>
      <c r="AI119" s="1"/>
      <c r="AJ119" s="1"/>
      <c r="AK119" s="1"/>
      <c r="AL119" s="10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53"/>
      <c r="BV119" s="53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</row>
    <row r="120" spans="1:92">
      <c r="A120" s="3"/>
      <c r="B120" s="3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0"/>
      <c r="U120" s="1"/>
      <c r="V120" s="1"/>
      <c r="W120" s="1"/>
      <c r="X120" s="1"/>
      <c r="Y120" s="1"/>
      <c r="Z120" s="1"/>
      <c r="AA120" s="1"/>
      <c r="AB120" s="1"/>
      <c r="AC120" s="53"/>
      <c r="AD120" s="1"/>
      <c r="AE120" s="1"/>
      <c r="AF120" s="1"/>
      <c r="AG120" s="1"/>
      <c r="AH120" s="1"/>
      <c r="AI120" s="1"/>
      <c r="AJ120" s="1"/>
      <c r="AK120" s="1"/>
      <c r="AL120" s="10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53"/>
      <c r="BV120" s="53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</row>
    <row r="121" spans="1:92">
      <c r="A121" s="3"/>
      <c r="B121" s="3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0"/>
      <c r="U121" s="1"/>
      <c r="V121" s="1"/>
      <c r="W121" s="1"/>
      <c r="X121" s="1"/>
      <c r="Y121" s="1"/>
      <c r="Z121" s="1"/>
      <c r="AA121" s="1"/>
      <c r="AB121" s="1"/>
      <c r="AC121" s="53"/>
      <c r="AD121" s="1"/>
      <c r="AE121" s="1"/>
      <c r="AF121" s="1"/>
      <c r="AG121" s="1"/>
      <c r="AH121" s="1"/>
      <c r="AI121" s="1"/>
      <c r="AJ121" s="1"/>
      <c r="AK121" s="1"/>
      <c r="AL121" s="10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53"/>
      <c r="BV121" s="53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</row>
    <row r="122" spans="1:92">
      <c r="A122" s="3"/>
      <c r="B122" s="3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0"/>
      <c r="U122" s="1"/>
      <c r="V122" s="1"/>
      <c r="W122" s="1"/>
      <c r="X122" s="1"/>
      <c r="Y122" s="1"/>
      <c r="Z122" s="1"/>
      <c r="AA122" s="1"/>
      <c r="AB122" s="1"/>
      <c r="AC122" s="53"/>
      <c r="AD122" s="1"/>
      <c r="AE122" s="1"/>
      <c r="AF122" s="1"/>
      <c r="AG122" s="1"/>
      <c r="AH122" s="1"/>
      <c r="AI122" s="1"/>
      <c r="AJ122" s="1"/>
      <c r="AK122" s="1"/>
      <c r="AL122" s="10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53"/>
      <c r="BV122" s="53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</row>
    <row r="123" spans="1:92">
      <c r="A123" s="3"/>
      <c r="B123" s="3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0"/>
      <c r="U123" s="1"/>
      <c r="V123" s="1"/>
      <c r="W123" s="1"/>
      <c r="X123" s="1"/>
      <c r="Y123" s="1"/>
      <c r="Z123" s="1"/>
      <c r="AA123" s="1"/>
      <c r="AB123" s="1"/>
      <c r="AC123" s="53"/>
      <c r="AD123" s="1"/>
      <c r="AE123" s="1"/>
      <c r="AF123" s="1"/>
      <c r="AG123" s="1"/>
      <c r="AH123" s="1"/>
      <c r="AI123" s="1"/>
      <c r="AJ123" s="1"/>
      <c r="AK123" s="1"/>
      <c r="AL123" s="10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53"/>
      <c r="BV123" s="53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</row>
    <row r="124" spans="1:92">
      <c r="A124" s="3"/>
      <c r="B124" s="3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0"/>
      <c r="U124" s="1"/>
      <c r="V124" s="1"/>
      <c r="W124" s="1"/>
      <c r="X124" s="1"/>
      <c r="Y124" s="1"/>
      <c r="Z124" s="1"/>
      <c r="AA124" s="1"/>
      <c r="AB124" s="1"/>
      <c r="AC124" s="53"/>
      <c r="AD124" s="1"/>
      <c r="AE124" s="1"/>
      <c r="AF124" s="1"/>
      <c r="AG124" s="1"/>
      <c r="AH124" s="1"/>
      <c r="AI124" s="1"/>
      <c r="AJ124" s="1"/>
      <c r="AK124" s="1"/>
      <c r="AL124" s="10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53"/>
      <c r="BV124" s="53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</row>
    <row r="125" spans="1:92">
      <c r="A125" s="3"/>
      <c r="B125" s="3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0"/>
      <c r="U125" s="1"/>
      <c r="V125" s="1"/>
      <c r="W125" s="1"/>
      <c r="X125" s="1"/>
      <c r="Y125" s="1"/>
      <c r="Z125" s="1"/>
      <c r="AA125" s="1"/>
      <c r="AB125" s="1"/>
      <c r="AC125" s="53"/>
      <c r="AD125" s="1"/>
      <c r="AE125" s="1"/>
      <c r="AF125" s="1"/>
      <c r="AG125" s="1"/>
      <c r="AH125" s="1"/>
      <c r="AI125" s="1"/>
      <c r="AJ125" s="1"/>
      <c r="AK125" s="1"/>
      <c r="AL125" s="10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53"/>
      <c r="BV125" s="53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</row>
    <row r="126" spans="1:92">
      <c r="A126" s="3"/>
      <c r="B126" s="3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0"/>
      <c r="U126" s="1"/>
      <c r="V126" s="1"/>
      <c r="W126" s="1"/>
      <c r="X126" s="1"/>
      <c r="Y126" s="1"/>
      <c r="Z126" s="1"/>
      <c r="AA126" s="1"/>
      <c r="AB126" s="1"/>
      <c r="AC126" s="53"/>
      <c r="AD126" s="1"/>
      <c r="AE126" s="1"/>
      <c r="AF126" s="1"/>
      <c r="AG126" s="1"/>
      <c r="AH126" s="1"/>
      <c r="AI126" s="1"/>
      <c r="AJ126" s="1"/>
      <c r="AK126" s="1"/>
      <c r="AL126" s="10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53"/>
      <c r="BV126" s="53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</row>
    <row r="127" spans="1:92">
      <c r="A127" s="3"/>
      <c r="B127" s="3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0"/>
      <c r="U127" s="1"/>
      <c r="V127" s="1"/>
      <c r="W127" s="1"/>
      <c r="X127" s="1"/>
      <c r="Y127" s="1"/>
      <c r="Z127" s="1"/>
      <c r="AA127" s="1"/>
      <c r="AB127" s="1"/>
      <c r="AC127" s="53"/>
      <c r="AD127" s="1"/>
      <c r="AE127" s="1"/>
      <c r="AF127" s="1"/>
      <c r="AG127" s="1"/>
      <c r="AH127" s="1"/>
      <c r="AI127" s="1"/>
      <c r="AJ127" s="1"/>
      <c r="AK127" s="1"/>
      <c r="AL127" s="10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53"/>
      <c r="BV127" s="53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</row>
    <row r="128" spans="1:92">
      <c r="A128" s="3"/>
      <c r="B128" s="3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0"/>
      <c r="U128" s="1"/>
      <c r="V128" s="1"/>
      <c r="W128" s="1"/>
      <c r="X128" s="1"/>
      <c r="Y128" s="1"/>
      <c r="Z128" s="1"/>
      <c r="AA128" s="1"/>
      <c r="AB128" s="1"/>
      <c r="AC128" s="53"/>
      <c r="AD128" s="1"/>
      <c r="AE128" s="1"/>
      <c r="AF128" s="1"/>
      <c r="AG128" s="1"/>
      <c r="AH128" s="1"/>
      <c r="AI128" s="1"/>
      <c r="AJ128" s="1"/>
      <c r="AK128" s="1"/>
      <c r="AL128" s="10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53"/>
      <c r="BV128" s="53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</row>
    <row r="129" spans="1:92">
      <c r="A129" s="3"/>
      <c r="B129" s="3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0"/>
      <c r="U129" s="1"/>
      <c r="V129" s="1"/>
      <c r="W129" s="1"/>
      <c r="X129" s="1"/>
      <c r="Y129" s="1"/>
      <c r="Z129" s="1"/>
      <c r="AA129" s="1"/>
      <c r="AB129" s="1"/>
      <c r="AC129" s="53"/>
      <c r="AD129" s="1"/>
      <c r="AE129" s="1"/>
      <c r="AF129" s="1"/>
      <c r="AG129" s="1"/>
      <c r="AH129" s="1"/>
      <c r="AI129" s="1"/>
      <c r="AJ129" s="1"/>
      <c r="AK129" s="1"/>
      <c r="AL129" s="10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53"/>
      <c r="BV129" s="53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</row>
    <row r="130" spans="1:92">
      <c r="A130" s="3"/>
      <c r="B130" s="3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0"/>
      <c r="U130" s="1"/>
      <c r="V130" s="1"/>
      <c r="W130" s="1"/>
      <c r="X130" s="1"/>
      <c r="Y130" s="1"/>
      <c r="Z130" s="1"/>
      <c r="AA130" s="1"/>
      <c r="AB130" s="1"/>
      <c r="AC130" s="53"/>
      <c r="AD130" s="1"/>
      <c r="AE130" s="1"/>
      <c r="AF130" s="1"/>
      <c r="AG130" s="1"/>
      <c r="AH130" s="1"/>
      <c r="AI130" s="1"/>
      <c r="AJ130" s="1"/>
      <c r="AK130" s="1"/>
      <c r="AL130" s="10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53"/>
      <c r="BV130" s="53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</row>
    <row r="131" spans="1:92">
      <c r="A131" s="3"/>
      <c r="B131" s="3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0"/>
      <c r="U131" s="1"/>
      <c r="V131" s="1"/>
      <c r="W131" s="1"/>
      <c r="X131" s="1"/>
      <c r="Y131" s="1"/>
      <c r="Z131" s="1"/>
      <c r="AA131" s="1"/>
      <c r="AB131" s="1"/>
      <c r="AC131" s="53"/>
      <c r="AD131" s="1"/>
      <c r="AE131" s="1"/>
      <c r="AF131" s="1"/>
      <c r="AG131" s="1"/>
      <c r="AH131" s="1"/>
      <c r="AI131" s="1"/>
      <c r="AJ131" s="1"/>
      <c r="AK131" s="1"/>
      <c r="AL131" s="10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53"/>
      <c r="BV131" s="53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</row>
    <row r="132" spans="1:92">
      <c r="A132" s="3"/>
      <c r="B132" s="3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0"/>
      <c r="U132" s="1"/>
      <c r="V132" s="1"/>
      <c r="W132" s="1"/>
      <c r="X132" s="1"/>
      <c r="Y132" s="1"/>
      <c r="Z132" s="1"/>
      <c r="AA132" s="1"/>
      <c r="AB132" s="1"/>
      <c r="AC132" s="53"/>
      <c r="AD132" s="1"/>
      <c r="AE132" s="1"/>
      <c r="AF132" s="1"/>
      <c r="AG132" s="1"/>
      <c r="AH132" s="1"/>
      <c r="AI132" s="1"/>
      <c r="AJ132" s="1"/>
      <c r="AK132" s="1"/>
      <c r="AL132" s="10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53"/>
      <c r="BV132" s="53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</row>
    <row r="133" spans="1:92">
      <c r="A133" s="3"/>
      <c r="B133" s="3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0"/>
      <c r="U133" s="1"/>
      <c r="V133" s="1"/>
      <c r="W133" s="1"/>
      <c r="X133" s="1"/>
      <c r="Y133" s="1"/>
      <c r="Z133" s="1"/>
      <c r="AA133" s="1"/>
      <c r="AB133" s="1"/>
      <c r="AC133" s="53"/>
      <c r="AD133" s="1"/>
      <c r="AE133" s="1"/>
      <c r="AF133" s="1"/>
      <c r="AG133" s="1"/>
      <c r="AH133" s="1"/>
      <c r="AI133" s="1"/>
      <c r="AJ133" s="1"/>
      <c r="AK133" s="1"/>
      <c r="AL133" s="10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53"/>
      <c r="BV133" s="53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</row>
    <row r="134" spans="1:92">
      <c r="A134" s="3"/>
      <c r="B134" s="3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0"/>
      <c r="U134" s="1"/>
      <c r="V134" s="1"/>
      <c r="W134" s="1"/>
      <c r="X134" s="1"/>
      <c r="Y134" s="1"/>
      <c r="Z134" s="1"/>
      <c r="AA134" s="1"/>
      <c r="AB134" s="1"/>
      <c r="AC134" s="53"/>
      <c r="AD134" s="1"/>
      <c r="AE134" s="1"/>
      <c r="AF134" s="1"/>
      <c r="AG134" s="1"/>
      <c r="AH134" s="1"/>
      <c r="AI134" s="1"/>
      <c r="AJ134" s="1"/>
      <c r="AK134" s="1"/>
      <c r="AL134" s="10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53"/>
      <c r="BV134" s="53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</row>
    <row r="135" spans="1:92">
      <c r="A135" s="3"/>
      <c r="B135" s="3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0"/>
      <c r="U135" s="1"/>
      <c r="V135" s="1"/>
      <c r="W135" s="1"/>
      <c r="X135" s="1"/>
      <c r="Y135" s="1"/>
      <c r="Z135" s="1"/>
      <c r="AA135" s="1"/>
      <c r="AB135" s="1"/>
      <c r="AC135" s="53"/>
      <c r="AD135" s="1"/>
      <c r="AE135" s="1"/>
      <c r="AF135" s="1"/>
      <c r="AG135" s="1"/>
      <c r="AH135" s="1"/>
      <c r="AI135" s="1"/>
      <c r="AJ135" s="1"/>
      <c r="AK135" s="1"/>
      <c r="AL135" s="10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53"/>
      <c r="BV135" s="53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</row>
    <row r="136" spans="1:92">
      <c r="A136" s="3"/>
      <c r="B136" s="3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0"/>
      <c r="U136" s="1"/>
      <c r="V136" s="1"/>
      <c r="W136" s="1"/>
      <c r="X136" s="1"/>
      <c r="Y136" s="1"/>
      <c r="Z136" s="1"/>
      <c r="AA136" s="1"/>
      <c r="AB136" s="1"/>
      <c r="AC136" s="53"/>
      <c r="AD136" s="1"/>
      <c r="AE136" s="1"/>
      <c r="AF136" s="1"/>
      <c r="AG136" s="1"/>
      <c r="AH136" s="1"/>
      <c r="AI136" s="1"/>
      <c r="AJ136" s="1"/>
      <c r="AK136" s="1"/>
      <c r="AL136" s="10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53"/>
      <c r="BV136" s="53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</row>
    <row r="137" spans="1:92">
      <c r="A137" s="3"/>
      <c r="B137" s="3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0"/>
      <c r="U137" s="1"/>
      <c r="V137" s="1"/>
      <c r="W137" s="1"/>
      <c r="X137" s="1"/>
      <c r="Y137" s="1"/>
      <c r="Z137" s="1"/>
      <c r="AA137" s="1"/>
      <c r="AB137" s="1"/>
      <c r="AC137" s="53"/>
      <c r="AD137" s="1"/>
      <c r="AE137" s="1"/>
      <c r="AF137" s="1"/>
      <c r="AG137" s="1"/>
      <c r="AH137" s="1"/>
      <c r="AI137" s="1"/>
      <c r="AJ137" s="1"/>
      <c r="AK137" s="1"/>
      <c r="AL137" s="10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53"/>
      <c r="BV137" s="53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</row>
    <row r="138" spans="1:92">
      <c r="A138" s="3"/>
      <c r="B138" s="3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0"/>
      <c r="U138" s="1"/>
      <c r="V138" s="1"/>
      <c r="W138" s="1"/>
      <c r="X138" s="1"/>
      <c r="Y138" s="1"/>
      <c r="Z138" s="1"/>
      <c r="AA138" s="1"/>
      <c r="AB138" s="1"/>
      <c r="AC138" s="53"/>
      <c r="AD138" s="1"/>
      <c r="AE138" s="1"/>
      <c r="AF138" s="1"/>
      <c r="AG138" s="1"/>
      <c r="AH138" s="1"/>
      <c r="AI138" s="1"/>
      <c r="AJ138" s="1"/>
      <c r="AK138" s="1"/>
      <c r="AL138" s="10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53"/>
      <c r="BV138" s="53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</row>
    <row r="139" spans="1:92">
      <c r="A139" s="3"/>
      <c r="B139" s="3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0"/>
      <c r="U139" s="1"/>
      <c r="V139" s="1"/>
      <c r="W139" s="1"/>
      <c r="X139" s="1"/>
      <c r="Y139" s="1"/>
      <c r="Z139" s="1"/>
      <c r="AA139" s="1"/>
      <c r="AB139" s="1"/>
      <c r="AC139" s="53"/>
      <c r="AD139" s="1"/>
      <c r="AE139" s="1"/>
      <c r="AF139" s="1"/>
      <c r="AG139" s="1"/>
      <c r="AH139" s="1"/>
      <c r="AI139" s="1"/>
      <c r="AJ139" s="1"/>
      <c r="AK139" s="1"/>
      <c r="AL139" s="10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53"/>
      <c r="BV139" s="53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</row>
    <row r="140" spans="1:92">
      <c r="A140" s="3"/>
      <c r="B140" s="3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0"/>
      <c r="U140" s="1"/>
      <c r="V140" s="1"/>
      <c r="W140" s="1"/>
      <c r="X140" s="1"/>
      <c r="Y140" s="1"/>
      <c r="Z140" s="1"/>
      <c r="AA140" s="1"/>
      <c r="AB140" s="1"/>
      <c r="AC140" s="53"/>
      <c r="AD140" s="1"/>
      <c r="AE140" s="1"/>
      <c r="AF140" s="1"/>
      <c r="AG140" s="1"/>
      <c r="AH140" s="1"/>
      <c r="AI140" s="1"/>
      <c r="AJ140" s="1"/>
      <c r="AK140" s="1"/>
      <c r="AL140" s="10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53"/>
      <c r="BV140" s="53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</row>
    <row r="141" spans="1:92">
      <c r="A141" s="3"/>
      <c r="B141" s="3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0"/>
      <c r="U141" s="1"/>
      <c r="V141" s="1"/>
      <c r="W141" s="1"/>
      <c r="X141" s="1"/>
      <c r="Y141" s="1"/>
      <c r="Z141" s="1"/>
      <c r="AA141" s="1"/>
      <c r="AB141" s="1"/>
      <c r="AC141" s="53"/>
      <c r="AD141" s="1"/>
      <c r="AE141" s="1"/>
      <c r="AF141" s="1"/>
      <c r="AG141" s="1"/>
      <c r="AH141" s="1"/>
      <c r="AI141" s="1"/>
      <c r="AJ141" s="1"/>
      <c r="AK141" s="1"/>
      <c r="AL141" s="10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53"/>
      <c r="BV141" s="53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</row>
    <row r="142" spans="1:92">
      <c r="A142" s="3"/>
      <c r="B142" s="3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0"/>
      <c r="U142" s="1"/>
      <c r="V142" s="1"/>
      <c r="W142" s="1"/>
      <c r="X142" s="1"/>
      <c r="Y142" s="1"/>
      <c r="Z142" s="1"/>
      <c r="AA142" s="1"/>
      <c r="AB142" s="1"/>
      <c r="AC142" s="53"/>
      <c r="AD142" s="1"/>
      <c r="AE142" s="1"/>
      <c r="AF142" s="1"/>
      <c r="AG142" s="1"/>
      <c r="AH142" s="1"/>
      <c r="AI142" s="1"/>
      <c r="AJ142" s="1"/>
      <c r="AK142" s="1"/>
      <c r="AL142" s="10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53"/>
      <c r="BV142" s="53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</row>
    <row r="143" spans="1:92">
      <c r="A143" s="3"/>
      <c r="B143" s="3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0"/>
      <c r="U143" s="1"/>
      <c r="V143" s="1"/>
      <c r="W143" s="1"/>
      <c r="X143" s="1"/>
      <c r="Y143" s="1"/>
      <c r="Z143" s="1"/>
      <c r="AA143" s="1"/>
      <c r="AB143" s="1"/>
      <c r="AC143" s="53"/>
      <c r="AD143" s="1"/>
      <c r="AE143" s="1"/>
      <c r="AF143" s="1"/>
      <c r="AG143" s="1"/>
      <c r="AH143" s="1"/>
      <c r="AI143" s="1"/>
      <c r="AJ143" s="1"/>
      <c r="AK143" s="1"/>
      <c r="AL143" s="10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53"/>
      <c r="BV143" s="53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</row>
    <row r="144" spans="1:92">
      <c r="A144" s="3"/>
      <c r="B144" s="3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0"/>
      <c r="U144" s="1"/>
      <c r="V144" s="1"/>
      <c r="W144" s="1"/>
      <c r="X144" s="1"/>
      <c r="Y144" s="1"/>
      <c r="Z144" s="1"/>
      <c r="AA144" s="1"/>
      <c r="AB144" s="1"/>
      <c r="AC144" s="53"/>
      <c r="AD144" s="1"/>
      <c r="AE144" s="1"/>
      <c r="AF144" s="1"/>
      <c r="AG144" s="1"/>
      <c r="AH144" s="1"/>
      <c r="AI144" s="1"/>
      <c r="AJ144" s="1"/>
      <c r="AK144" s="1"/>
      <c r="AL144" s="10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53"/>
      <c r="BV144" s="53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</row>
    <row r="145" spans="1:92">
      <c r="A145" s="3"/>
      <c r="B145" s="3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0"/>
      <c r="U145" s="1"/>
      <c r="V145" s="1"/>
      <c r="W145" s="1"/>
      <c r="X145" s="1"/>
      <c r="Y145" s="1"/>
      <c r="Z145" s="1"/>
      <c r="AA145" s="1"/>
      <c r="AB145" s="1"/>
      <c r="AC145" s="53"/>
      <c r="AD145" s="1"/>
      <c r="AE145" s="1"/>
      <c r="AF145" s="1"/>
      <c r="AG145" s="1"/>
      <c r="AH145" s="1"/>
      <c r="AI145" s="1"/>
      <c r="AJ145" s="1"/>
      <c r="AK145" s="1"/>
      <c r="AL145" s="10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53"/>
      <c r="BV145" s="53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</row>
    <row r="146" spans="1:92">
      <c r="A146" s="3"/>
      <c r="B146" s="3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0"/>
      <c r="U146" s="1"/>
      <c r="V146" s="1"/>
      <c r="W146" s="1"/>
      <c r="X146" s="1"/>
      <c r="Y146" s="1"/>
      <c r="Z146" s="1"/>
      <c r="AA146" s="1"/>
      <c r="AB146" s="1"/>
      <c r="AC146" s="53"/>
      <c r="AD146" s="1"/>
      <c r="AE146" s="1"/>
      <c r="AF146" s="1"/>
      <c r="AG146" s="1"/>
      <c r="AH146" s="1"/>
      <c r="AI146" s="1"/>
      <c r="AJ146" s="1"/>
      <c r="AK146" s="1"/>
      <c r="AL146" s="10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53"/>
      <c r="BV146" s="53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</row>
    <row r="147" spans="1:92">
      <c r="A147" s="3"/>
      <c r="B147" s="3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0"/>
      <c r="U147" s="1"/>
      <c r="V147" s="1"/>
      <c r="W147" s="1"/>
      <c r="X147" s="1"/>
      <c r="Y147" s="1"/>
      <c r="Z147" s="1"/>
      <c r="AA147" s="1"/>
      <c r="AB147" s="1"/>
      <c r="AC147" s="53"/>
      <c r="AD147" s="1"/>
      <c r="AE147" s="1"/>
      <c r="AF147" s="1"/>
      <c r="AG147" s="1"/>
      <c r="AH147" s="1"/>
      <c r="AI147" s="1"/>
      <c r="AJ147" s="1"/>
      <c r="AK147" s="1"/>
      <c r="AL147" s="10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53"/>
      <c r="BV147" s="53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</row>
    <row r="148" spans="1:92">
      <c r="A148" s="3"/>
      <c r="B148" s="3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0"/>
      <c r="U148" s="1"/>
      <c r="V148" s="1"/>
      <c r="W148" s="1"/>
      <c r="X148" s="1"/>
      <c r="Y148" s="1"/>
      <c r="Z148" s="1"/>
      <c r="AA148" s="1"/>
      <c r="AB148" s="1"/>
      <c r="AC148" s="53"/>
      <c r="AD148" s="1"/>
      <c r="AE148" s="1"/>
      <c r="AF148" s="1"/>
      <c r="AG148" s="1"/>
      <c r="AH148" s="1"/>
      <c r="AI148" s="1"/>
      <c r="AJ148" s="1"/>
      <c r="AK148" s="1"/>
      <c r="AL148" s="10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53"/>
      <c r="BV148" s="53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</row>
    <row r="149" spans="1:92">
      <c r="A149" s="3"/>
      <c r="B149" s="3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0"/>
      <c r="U149" s="1"/>
      <c r="V149" s="1"/>
      <c r="W149" s="1"/>
      <c r="X149" s="1"/>
      <c r="Y149" s="1"/>
      <c r="Z149" s="1"/>
      <c r="AA149" s="1"/>
      <c r="AB149" s="1"/>
      <c r="AC149" s="53"/>
      <c r="AD149" s="1"/>
      <c r="AE149" s="1"/>
      <c r="AF149" s="1"/>
      <c r="AG149" s="1"/>
      <c r="AH149" s="1"/>
      <c r="AI149" s="1"/>
      <c r="AJ149" s="1"/>
      <c r="AK149" s="1"/>
      <c r="AL149" s="10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53"/>
      <c r="BV149" s="53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</row>
    <row r="150" spans="1:92">
      <c r="A150" s="3"/>
      <c r="B150" s="3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0"/>
      <c r="U150" s="1"/>
      <c r="V150" s="1"/>
      <c r="W150" s="1"/>
      <c r="X150" s="1"/>
      <c r="Y150" s="1"/>
      <c r="Z150" s="1"/>
      <c r="AA150" s="1"/>
      <c r="AB150" s="1"/>
      <c r="AC150" s="53"/>
      <c r="AD150" s="1"/>
      <c r="AE150" s="1"/>
      <c r="AF150" s="1"/>
      <c r="AG150" s="1"/>
      <c r="AH150" s="1"/>
      <c r="AI150" s="1"/>
      <c r="AJ150" s="1"/>
      <c r="AK150" s="1"/>
      <c r="AL150" s="10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53"/>
      <c r="BV150" s="53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</row>
    <row r="151" spans="1:92">
      <c r="A151" s="3"/>
      <c r="B151" s="3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0"/>
      <c r="U151" s="1"/>
      <c r="V151" s="1"/>
      <c r="W151" s="1"/>
      <c r="X151" s="1"/>
      <c r="Y151" s="1"/>
      <c r="Z151" s="1"/>
      <c r="AA151" s="1"/>
      <c r="AB151" s="1"/>
      <c r="AC151" s="53"/>
      <c r="AD151" s="1"/>
      <c r="AE151" s="1"/>
      <c r="AF151" s="1"/>
      <c r="AG151" s="1"/>
      <c r="AH151" s="1"/>
      <c r="AI151" s="1"/>
      <c r="AJ151" s="1"/>
      <c r="AK151" s="1"/>
      <c r="AL151" s="10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53"/>
      <c r="BV151" s="53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</row>
    <row r="152" spans="1:92">
      <c r="A152" s="3"/>
      <c r="B152" s="3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0"/>
      <c r="U152" s="1"/>
      <c r="V152" s="1"/>
      <c r="W152" s="1"/>
      <c r="X152" s="1"/>
      <c r="Y152" s="1"/>
      <c r="Z152" s="1"/>
      <c r="AA152" s="1"/>
      <c r="AB152" s="1"/>
      <c r="AC152" s="53"/>
      <c r="AD152" s="1"/>
      <c r="AE152" s="1"/>
      <c r="AF152" s="1"/>
      <c r="AG152" s="1"/>
      <c r="AH152" s="1"/>
      <c r="AI152" s="1"/>
      <c r="AJ152" s="1"/>
      <c r="AK152" s="1"/>
      <c r="AL152" s="10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53"/>
      <c r="BV152" s="53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</row>
    <row r="153" spans="1:92">
      <c r="A153" s="3"/>
      <c r="B153" s="3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0"/>
      <c r="U153" s="1"/>
      <c r="V153" s="1"/>
      <c r="W153" s="1"/>
      <c r="X153" s="1"/>
      <c r="Y153" s="1"/>
      <c r="Z153" s="1"/>
      <c r="AA153" s="1"/>
      <c r="AB153" s="1"/>
      <c r="AC153" s="53"/>
      <c r="AD153" s="1"/>
      <c r="AE153" s="1"/>
      <c r="AF153" s="1"/>
      <c r="AG153" s="1"/>
      <c r="AH153" s="1"/>
      <c r="AI153" s="1"/>
      <c r="AJ153" s="1"/>
      <c r="AK153" s="1"/>
      <c r="AL153" s="10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53"/>
      <c r="BV153" s="53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</row>
    <row r="154" spans="1:92">
      <c r="A154" s="3"/>
      <c r="B154" s="3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0"/>
      <c r="U154" s="1"/>
      <c r="V154" s="1"/>
      <c r="W154" s="1"/>
      <c r="X154" s="1"/>
      <c r="Y154" s="1"/>
      <c r="Z154" s="1"/>
      <c r="AA154" s="1"/>
      <c r="AB154" s="1"/>
      <c r="AC154" s="53"/>
      <c r="AD154" s="1"/>
      <c r="AE154" s="1"/>
      <c r="AF154" s="1"/>
      <c r="AG154" s="1"/>
      <c r="AH154" s="1"/>
      <c r="AI154" s="1"/>
      <c r="AJ154" s="1"/>
      <c r="AK154" s="1"/>
      <c r="AL154" s="10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53"/>
      <c r="BV154" s="53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</row>
    <row r="155" spans="1:92">
      <c r="A155" s="3"/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0"/>
      <c r="U155" s="1"/>
      <c r="V155" s="1"/>
      <c r="W155" s="1"/>
      <c r="X155" s="1"/>
      <c r="Y155" s="1"/>
      <c r="Z155" s="1"/>
      <c r="AA155" s="1"/>
      <c r="AB155" s="1"/>
      <c r="AC155" s="53"/>
      <c r="AD155" s="1"/>
      <c r="AE155" s="1"/>
      <c r="AF155" s="1"/>
      <c r="AG155" s="1"/>
      <c r="AH155" s="1"/>
      <c r="AI155" s="1"/>
      <c r="AJ155" s="1"/>
      <c r="AK155" s="1"/>
      <c r="AL155" s="10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53"/>
      <c r="BV155" s="53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</row>
    <row r="156" spans="1:92">
      <c r="A156" s="3"/>
      <c r="B156" s="3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0"/>
      <c r="U156" s="1"/>
      <c r="V156" s="1"/>
      <c r="W156" s="1"/>
      <c r="X156" s="1"/>
      <c r="Y156" s="1"/>
      <c r="Z156" s="1"/>
      <c r="AA156" s="1"/>
      <c r="AB156" s="1"/>
      <c r="AC156" s="53"/>
      <c r="AD156" s="1"/>
      <c r="AE156" s="1"/>
      <c r="AF156" s="1"/>
      <c r="AG156" s="1"/>
      <c r="AH156" s="1"/>
      <c r="AI156" s="1"/>
      <c r="AJ156" s="1"/>
      <c r="AK156" s="1"/>
      <c r="AL156" s="10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53"/>
      <c r="BV156" s="53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</row>
    <row r="157" spans="1:92">
      <c r="A157" s="3"/>
      <c r="B157" s="3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0"/>
      <c r="U157" s="1"/>
      <c r="V157" s="1"/>
      <c r="W157" s="1"/>
      <c r="X157" s="1"/>
      <c r="Y157" s="1"/>
      <c r="Z157" s="1"/>
      <c r="AA157" s="1"/>
      <c r="AB157" s="1"/>
      <c r="AC157" s="53"/>
      <c r="AD157" s="1"/>
      <c r="AE157" s="1"/>
      <c r="AF157" s="1"/>
      <c r="AG157" s="1"/>
      <c r="AH157" s="1"/>
      <c r="AI157" s="1"/>
      <c r="AJ157" s="1"/>
      <c r="AK157" s="1"/>
      <c r="AL157" s="10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53"/>
      <c r="BV157" s="53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</row>
    <row r="158" spans="1:92">
      <c r="A158" s="3"/>
      <c r="B158" s="3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0"/>
      <c r="U158" s="1"/>
      <c r="V158" s="1"/>
      <c r="W158" s="1"/>
      <c r="X158" s="1"/>
      <c r="Y158" s="1"/>
      <c r="Z158" s="1"/>
      <c r="AA158" s="1"/>
      <c r="AB158" s="1"/>
      <c r="AC158" s="53"/>
      <c r="AD158" s="1"/>
      <c r="AE158" s="1"/>
      <c r="AF158" s="1"/>
      <c r="AG158" s="1"/>
      <c r="AH158" s="1"/>
      <c r="AI158" s="1"/>
      <c r="AJ158" s="1"/>
      <c r="AK158" s="1"/>
      <c r="AL158" s="10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53"/>
      <c r="BV158" s="53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</row>
    <row r="159" spans="1:92">
      <c r="A159" s="3"/>
      <c r="B159" s="3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0"/>
      <c r="U159" s="1"/>
      <c r="V159" s="1"/>
      <c r="W159" s="1"/>
      <c r="X159" s="1"/>
      <c r="Y159" s="1"/>
      <c r="Z159" s="1"/>
      <c r="AA159" s="1"/>
      <c r="AB159" s="1"/>
      <c r="AC159" s="53"/>
      <c r="AD159" s="1"/>
      <c r="AE159" s="1"/>
      <c r="AF159" s="1"/>
      <c r="AG159" s="1"/>
      <c r="AH159" s="1"/>
      <c r="AI159" s="1"/>
      <c r="AJ159" s="1"/>
      <c r="AK159" s="1"/>
      <c r="AL159" s="10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53"/>
      <c r="BV159" s="53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</row>
    <row r="160" spans="1:92">
      <c r="A160" s="3"/>
      <c r="B160" s="3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0"/>
      <c r="U160" s="1"/>
      <c r="V160" s="1"/>
      <c r="W160" s="1"/>
      <c r="X160" s="1"/>
      <c r="Y160" s="1"/>
      <c r="Z160" s="1"/>
      <c r="AA160" s="1"/>
      <c r="AB160" s="1"/>
      <c r="AC160" s="53"/>
      <c r="AD160" s="1"/>
      <c r="AE160" s="1"/>
      <c r="AF160" s="1"/>
      <c r="AG160" s="1"/>
      <c r="AH160" s="1"/>
      <c r="AI160" s="1"/>
      <c r="AJ160" s="1"/>
      <c r="AK160" s="1"/>
      <c r="AL160" s="10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53"/>
      <c r="BV160" s="53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</row>
    <row r="161" spans="1:92">
      <c r="A161" s="3"/>
      <c r="B161" s="3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0"/>
      <c r="U161" s="1"/>
      <c r="V161" s="1"/>
      <c r="W161" s="1"/>
      <c r="X161" s="1"/>
      <c r="Y161" s="1"/>
      <c r="Z161" s="1"/>
      <c r="AA161" s="1"/>
      <c r="AB161" s="1"/>
      <c r="AC161" s="53"/>
      <c r="AD161" s="1"/>
      <c r="AE161" s="1"/>
      <c r="AF161" s="1"/>
      <c r="AG161" s="1"/>
      <c r="AH161" s="1"/>
      <c r="AI161" s="1"/>
      <c r="AJ161" s="1"/>
      <c r="AK161" s="1"/>
      <c r="AL161" s="10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53"/>
      <c r="BV161" s="53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</row>
    <row r="162" spans="1:92">
      <c r="A162" s="3"/>
      <c r="B162" s="3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0"/>
      <c r="U162" s="1"/>
      <c r="V162" s="1"/>
      <c r="W162" s="1"/>
      <c r="X162" s="1"/>
      <c r="Y162" s="1"/>
      <c r="Z162" s="1"/>
      <c r="AA162" s="1"/>
      <c r="AB162" s="1"/>
      <c r="AC162" s="53"/>
      <c r="AD162" s="1"/>
      <c r="AE162" s="1"/>
      <c r="AF162" s="1"/>
      <c r="AG162" s="1"/>
      <c r="AH162" s="1"/>
      <c r="AI162" s="1"/>
      <c r="AJ162" s="1"/>
      <c r="AK162" s="1"/>
      <c r="AL162" s="10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53"/>
      <c r="BV162" s="53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</row>
    <row r="163" spans="1:92">
      <c r="A163" s="3"/>
      <c r="B163" s="3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0"/>
      <c r="U163" s="1"/>
      <c r="V163" s="1"/>
      <c r="W163" s="1"/>
      <c r="X163" s="1"/>
      <c r="Y163" s="1"/>
      <c r="Z163" s="1"/>
      <c r="AA163" s="1"/>
      <c r="AB163" s="1"/>
      <c r="AC163" s="53"/>
      <c r="AD163" s="1"/>
      <c r="AE163" s="1"/>
      <c r="AF163" s="1"/>
      <c r="AG163" s="1"/>
      <c r="AH163" s="1"/>
      <c r="AI163" s="1"/>
      <c r="AJ163" s="1"/>
      <c r="AK163" s="1"/>
      <c r="AL163" s="10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53"/>
      <c r="BV163" s="53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</row>
    <row r="164" spans="1:92">
      <c r="A164" s="3"/>
      <c r="B164" s="3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0"/>
      <c r="U164" s="1"/>
      <c r="V164" s="1"/>
      <c r="W164" s="1"/>
      <c r="X164" s="1"/>
      <c r="Y164" s="1"/>
      <c r="Z164" s="1"/>
      <c r="AA164" s="1"/>
      <c r="AB164" s="1"/>
      <c r="AC164" s="53"/>
      <c r="AD164" s="1"/>
      <c r="AE164" s="1"/>
      <c r="AF164" s="1"/>
      <c r="AG164" s="1"/>
      <c r="AH164" s="1"/>
      <c r="AI164" s="1"/>
      <c r="AJ164" s="1"/>
      <c r="AK164" s="1"/>
      <c r="AL164" s="10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53"/>
      <c r="BV164" s="53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</row>
    <row r="165" spans="1:92">
      <c r="A165" s="3"/>
      <c r="B165" s="3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0"/>
      <c r="U165" s="1"/>
      <c r="V165" s="1"/>
      <c r="W165" s="1"/>
      <c r="X165" s="1"/>
      <c r="Y165" s="1"/>
      <c r="Z165" s="1"/>
      <c r="AA165" s="1"/>
      <c r="AB165" s="1"/>
      <c r="AC165" s="53"/>
      <c r="AD165" s="1"/>
      <c r="AE165" s="1"/>
      <c r="AF165" s="1"/>
      <c r="AG165" s="1"/>
      <c r="AH165" s="1"/>
      <c r="AI165" s="1"/>
      <c r="AJ165" s="1"/>
      <c r="AK165" s="1"/>
      <c r="AL165" s="10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53"/>
      <c r="BV165" s="53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</row>
    <row r="166" spans="1:92">
      <c r="A166" s="3"/>
      <c r="B166" s="3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0"/>
      <c r="U166" s="1"/>
      <c r="V166" s="1"/>
      <c r="W166" s="1"/>
      <c r="X166" s="1"/>
      <c r="Y166" s="1"/>
      <c r="Z166" s="1"/>
      <c r="AA166" s="1"/>
      <c r="AB166" s="1"/>
      <c r="AC166" s="53"/>
      <c r="AD166" s="1"/>
      <c r="AE166" s="1"/>
      <c r="AF166" s="1"/>
      <c r="AG166" s="1"/>
      <c r="AH166" s="1"/>
      <c r="AI166" s="1"/>
      <c r="AJ166" s="1"/>
      <c r="AK166" s="1"/>
      <c r="AL166" s="10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53"/>
      <c r="BV166" s="53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</row>
    <row r="167" spans="1:92">
      <c r="A167" s="3"/>
      <c r="B167" s="3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0"/>
      <c r="U167" s="1"/>
      <c r="V167" s="1"/>
      <c r="W167" s="1"/>
      <c r="X167" s="1"/>
      <c r="Y167" s="1"/>
      <c r="Z167" s="1"/>
      <c r="AA167" s="1"/>
      <c r="AB167" s="1"/>
      <c r="AC167" s="53"/>
      <c r="AD167" s="1"/>
      <c r="AE167" s="1"/>
      <c r="AF167" s="1"/>
      <c r="AG167" s="1"/>
      <c r="AH167" s="1"/>
      <c r="AI167" s="1"/>
      <c r="AJ167" s="1"/>
      <c r="AK167" s="1"/>
      <c r="AL167" s="10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53"/>
      <c r="BV167" s="53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</row>
    <row r="168" spans="1:92">
      <c r="A168" s="3"/>
      <c r="B168" s="3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0"/>
      <c r="U168" s="1"/>
      <c r="V168" s="1"/>
      <c r="W168" s="1"/>
      <c r="X168" s="1"/>
      <c r="Y168" s="1"/>
      <c r="Z168" s="1"/>
      <c r="AA168" s="1"/>
      <c r="AB168" s="1"/>
      <c r="AC168" s="53"/>
      <c r="AD168" s="1"/>
      <c r="AE168" s="1"/>
      <c r="AF168" s="1"/>
      <c r="AG168" s="1"/>
      <c r="AH168" s="1"/>
      <c r="AI168" s="1"/>
      <c r="AJ168" s="1"/>
      <c r="AK168" s="1"/>
      <c r="AL168" s="10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53"/>
      <c r="BV168" s="53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</row>
    <row r="169" spans="1:92">
      <c r="A169" s="3"/>
      <c r="B169" s="3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0"/>
      <c r="U169" s="1"/>
      <c r="V169" s="1"/>
      <c r="W169" s="1"/>
      <c r="X169" s="1"/>
      <c r="Y169" s="1"/>
      <c r="Z169" s="1"/>
      <c r="AA169" s="1"/>
      <c r="AB169" s="1"/>
      <c r="AC169" s="53"/>
      <c r="AD169" s="1"/>
      <c r="AE169" s="1"/>
      <c r="AF169" s="1"/>
      <c r="AG169" s="1"/>
      <c r="AH169" s="1"/>
      <c r="AI169" s="1"/>
      <c r="AJ169" s="1"/>
      <c r="AK169" s="1"/>
      <c r="AL169" s="10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53"/>
      <c r="BV169" s="53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</row>
    <row r="170" spans="1:92">
      <c r="A170" s="3"/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0"/>
      <c r="U170" s="1"/>
      <c r="V170" s="1"/>
      <c r="W170" s="1"/>
      <c r="X170" s="1"/>
      <c r="Y170" s="1"/>
      <c r="Z170" s="1"/>
      <c r="AA170" s="1"/>
      <c r="AB170" s="1"/>
      <c r="AC170" s="53"/>
      <c r="AD170" s="1"/>
      <c r="AE170" s="1"/>
      <c r="AF170" s="1"/>
      <c r="AG170" s="1"/>
      <c r="AH170" s="1"/>
      <c r="AI170" s="1"/>
      <c r="AJ170" s="1"/>
      <c r="AK170" s="1"/>
      <c r="AL170" s="10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53"/>
      <c r="BV170" s="53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</row>
    <row r="171" spans="1:92">
      <c r="A171" s="3"/>
      <c r="B171" s="3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0"/>
      <c r="U171" s="1"/>
      <c r="V171" s="1"/>
      <c r="W171" s="1"/>
      <c r="X171" s="1"/>
      <c r="Y171" s="1"/>
      <c r="Z171" s="1"/>
      <c r="AA171" s="1"/>
      <c r="AB171" s="1"/>
      <c r="AC171" s="53"/>
      <c r="AD171" s="1"/>
      <c r="AE171" s="1"/>
      <c r="AF171" s="1"/>
      <c r="AG171" s="1"/>
      <c r="AH171" s="1"/>
      <c r="AI171" s="1"/>
      <c r="AJ171" s="1"/>
      <c r="AK171" s="1"/>
      <c r="AL171" s="10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53"/>
      <c r="BV171" s="53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</row>
    <row r="172" spans="1:92">
      <c r="A172" s="3"/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0"/>
      <c r="U172" s="1"/>
      <c r="V172" s="1"/>
      <c r="W172" s="1"/>
      <c r="X172" s="1"/>
      <c r="Y172" s="1"/>
      <c r="Z172" s="1"/>
      <c r="AA172" s="1"/>
      <c r="AB172" s="1"/>
      <c r="AC172" s="53"/>
      <c r="AD172" s="1"/>
      <c r="AE172" s="1"/>
      <c r="AF172" s="1"/>
      <c r="AG172" s="1"/>
      <c r="AH172" s="1"/>
      <c r="AI172" s="1"/>
      <c r="AJ172" s="1"/>
      <c r="AK172" s="1"/>
      <c r="AL172" s="10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53"/>
      <c r="BV172" s="53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</row>
    <row r="173" spans="1:92">
      <c r="A173" s="3"/>
      <c r="B173" s="3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0"/>
      <c r="U173" s="1"/>
      <c r="V173" s="1"/>
      <c r="W173" s="1"/>
      <c r="X173" s="1"/>
      <c r="Y173" s="1"/>
      <c r="Z173" s="1"/>
      <c r="AA173" s="1"/>
      <c r="AB173" s="1"/>
      <c r="AC173" s="53"/>
      <c r="AD173" s="1"/>
      <c r="AE173" s="1"/>
      <c r="AF173" s="1"/>
      <c r="AG173" s="1"/>
      <c r="AH173" s="1"/>
      <c r="AI173" s="1"/>
      <c r="AJ173" s="1"/>
      <c r="AK173" s="1"/>
      <c r="AL173" s="10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53"/>
      <c r="BV173" s="53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</row>
    <row r="174" spans="1:92">
      <c r="A174" s="3"/>
      <c r="B174" s="3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0"/>
      <c r="U174" s="1"/>
      <c r="V174" s="1"/>
      <c r="W174" s="1"/>
      <c r="X174" s="1"/>
      <c r="Y174" s="1"/>
      <c r="Z174" s="1"/>
      <c r="AA174" s="1"/>
      <c r="AB174" s="1"/>
      <c r="AC174" s="53"/>
      <c r="AD174" s="1"/>
      <c r="AE174" s="1"/>
      <c r="AF174" s="1"/>
      <c r="AG174" s="1"/>
      <c r="AH174" s="1"/>
      <c r="AI174" s="1"/>
      <c r="AJ174" s="1"/>
      <c r="AK174" s="1"/>
      <c r="AL174" s="10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53"/>
      <c r="BV174" s="53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</row>
    <row r="175" spans="1:92">
      <c r="A175" s="3"/>
      <c r="B175" s="3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0"/>
      <c r="U175" s="1"/>
      <c r="V175" s="1"/>
      <c r="W175" s="1"/>
      <c r="X175" s="1"/>
      <c r="Y175" s="1"/>
      <c r="Z175" s="1"/>
      <c r="AA175" s="1"/>
      <c r="AB175" s="1"/>
      <c r="AC175" s="53"/>
      <c r="AD175" s="1"/>
      <c r="AE175" s="1"/>
      <c r="AF175" s="1"/>
      <c r="AG175" s="1"/>
      <c r="AH175" s="1"/>
      <c r="AI175" s="1"/>
      <c r="AJ175" s="1"/>
      <c r="AK175" s="1"/>
      <c r="AL175" s="10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53"/>
      <c r="BV175" s="53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</row>
    <row r="176" spans="1:92">
      <c r="A176" s="3"/>
      <c r="B176" s="3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0"/>
      <c r="U176" s="1"/>
      <c r="V176" s="1"/>
      <c r="W176" s="1"/>
      <c r="X176" s="1"/>
      <c r="Y176" s="1"/>
      <c r="Z176" s="1"/>
      <c r="AA176" s="1"/>
      <c r="AB176" s="1"/>
      <c r="AC176" s="53"/>
      <c r="AD176" s="1"/>
      <c r="AE176" s="1"/>
      <c r="AF176" s="1"/>
      <c r="AG176" s="1"/>
      <c r="AH176" s="1"/>
      <c r="AI176" s="1"/>
      <c r="AJ176" s="1"/>
      <c r="AK176" s="1"/>
      <c r="AL176" s="10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53"/>
      <c r="BV176" s="53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</row>
    <row r="177" spans="1:92">
      <c r="A177" s="3"/>
      <c r="B177" s="3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0"/>
      <c r="U177" s="1"/>
      <c r="V177" s="1"/>
      <c r="W177" s="1"/>
      <c r="X177" s="1"/>
      <c r="Y177" s="1"/>
      <c r="Z177" s="1"/>
      <c r="AA177" s="1"/>
      <c r="AB177" s="1"/>
      <c r="AC177" s="53"/>
      <c r="AD177" s="1"/>
      <c r="AE177" s="1"/>
      <c r="AF177" s="1"/>
      <c r="AG177" s="1"/>
      <c r="AH177" s="1"/>
      <c r="AI177" s="1"/>
      <c r="AJ177" s="1"/>
      <c r="AK177" s="1"/>
      <c r="AL177" s="10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53"/>
      <c r="BV177" s="53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</row>
    <row r="178" spans="1:92">
      <c r="A178" s="3"/>
      <c r="B178" s="3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0"/>
      <c r="U178" s="1"/>
      <c r="V178" s="1"/>
      <c r="W178" s="1"/>
      <c r="X178" s="1"/>
      <c r="Y178" s="1"/>
      <c r="Z178" s="1"/>
      <c r="AA178" s="1"/>
      <c r="AB178" s="1"/>
      <c r="AC178" s="53"/>
      <c r="AD178" s="1"/>
      <c r="AE178" s="1"/>
      <c r="AF178" s="1"/>
      <c r="AG178" s="1"/>
      <c r="AH178" s="1"/>
      <c r="AI178" s="1"/>
      <c r="AJ178" s="1"/>
      <c r="AK178" s="1"/>
      <c r="AL178" s="10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53"/>
      <c r="BV178" s="53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</row>
    <row r="179" spans="1:92">
      <c r="A179" s="3"/>
      <c r="B179" s="3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0"/>
      <c r="U179" s="1"/>
      <c r="V179" s="1"/>
      <c r="W179" s="1"/>
      <c r="X179" s="1"/>
      <c r="Y179" s="1"/>
      <c r="Z179" s="1"/>
      <c r="AA179" s="1"/>
      <c r="AB179" s="1"/>
      <c r="AC179" s="53"/>
      <c r="AD179" s="1"/>
      <c r="AE179" s="1"/>
      <c r="AF179" s="1"/>
      <c r="AG179" s="1"/>
      <c r="AH179" s="1"/>
      <c r="AI179" s="1"/>
      <c r="AJ179" s="1"/>
      <c r="AK179" s="1"/>
      <c r="AL179" s="10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53"/>
      <c r="BV179" s="53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</row>
    <row r="180" spans="1:92">
      <c r="A180" s="3"/>
      <c r="B180" s="3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0"/>
      <c r="U180" s="1"/>
      <c r="V180" s="1"/>
      <c r="W180" s="1"/>
      <c r="X180" s="1"/>
      <c r="Y180" s="1"/>
      <c r="Z180" s="1"/>
      <c r="AA180" s="1"/>
      <c r="AB180" s="1"/>
      <c r="AC180" s="53"/>
      <c r="AD180" s="1"/>
      <c r="AE180" s="1"/>
      <c r="AF180" s="1"/>
      <c r="AG180" s="1"/>
      <c r="AH180" s="1"/>
      <c r="AI180" s="1"/>
      <c r="AJ180" s="1"/>
      <c r="AK180" s="1"/>
      <c r="AL180" s="10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53"/>
      <c r="BV180" s="53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</row>
    <row r="181" spans="1:92">
      <c r="A181" s="3"/>
      <c r="B181" s="3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0"/>
      <c r="U181" s="1"/>
      <c r="V181" s="1"/>
      <c r="W181" s="1"/>
      <c r="X181" s="1"/>
      <c r="Y181" s="1"/>
      <c r="Z181" s="1"/>
      <c r="AA181" s="1"/>
      <c r="AB181" s="1"/>
      <c r="AC181" s="53"/>
      <c r="AD181" s="1"/>
      <c r="AE181" s="1"/>
      <c r="AF181" s="1"/>
      <c r="AG181" s="1"/>
      <c r="AH181" s="1"/>
      <c r="AI181" s="1"/>
      <c r="AJ181" s="1"/>
      <c r="AK181" s="1"/>
      <c r="AL181" s="10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53"/>
      <c r="BV181" s="53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</row>
    <row r="182" spans="1:92">
      <c r="A182" s="3"/>
      <c r="B182" s="3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0"/>
      <c r="U182" s="1"/>
      <c r="V182" s="1"/>
      <c r="W182" s="1"/>
      <c r="X182" s="1"/>
      <c r="Y182" s="1"/>
      <c r="Z182" s="1"/>
      <c r="AA182" s="1"/>
      <c r="AB182" s="1"/>
      <c r="AC182" s="53"/>
      <c r="AD182" s="1"/>
      <c r="AE182" s="1"/>
      <c r="AF182" s="1"/>
      <c r="AG182" s="1"/>
      <c r="AH182" s="1"/>
      <c r="AI182" s="1"/>
      <c r="AJ182" s="1"/>
      <c r="AK182" s="1"/>
      <c r="AL182" s="10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53"/>
      <c r="BV182" s="53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</row>
    <row r="183" spans="1:92">
      <c r="A183" s="3"/>
      <c r="B183" s="3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0"/>
      <c r="U183" s="1"/>
      <c r="V183" s="1"/>
      <c r="W183" s="1"/>
      <c r="X183" s="1"/>
      <c r="Y183" s="1"/>
      <c r="Z183" s="1"/>
      <c r="AA183" s="1"/>
      <c r="AB183" s="1"/>
      <c r="AC183" s="53"/>
      <c r="AD183" s="1"/>
      <c r="AE183" s="1"/>
      <c r="AF183" s="1"/>
      <c r="AG183" s="1"/>
      <c r="AH183" s="1"/>
      <c r="AI183" s="1"/>
      <c r="AJ183" s="1"/>
      <c r="AK183" s="1"/>
      <c r="AL183" s="10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53"/>
      <c r="BV183" s="53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</row>
    <row r="184" spans="1:92">
      <c r="A184" s="3"/>
      <c r="B184" s="3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0"/>
      <c r="U184" s="1"/>
      <c r="V184" s="1"/>
      <c r="W184" s="1"/>
      <c r="X184" s="1"/>
      <c r="Y184" s="1"/>
      <c r="Z184" s="1"/>
      <c r="AA184" s="1"/>
      <c r="AB184" s="1"/>
      <c r="AC184" s="53"/>
      <c r="AD184" s="1"/>
      <c r="AE184" s="1"/>
      <c r="AF184" s="1"/>
      <c r="AG184" s="1"/>
      <c r="AH184" s="1"/>
      <c r="AI184" s="1"/>
      <c r="AJ184" s="1"/>
      <c r="AK184" s="1"/>
      <c r="AL184" s="10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53"/>
      <c r="BV184" s="53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</row>
    <row r="185" spans="1:92">
      <c r="A185" s="3"/>
      <c r="B185" s="3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0"/>
      <c r="U185" s="1"/>
      <c r="V185" s="1"/>
      <c r="W185" s="1"/>
      <c r="X185" s="1"/>
      <c r="Y185" s="1"/>
      <c r="Z185" s="1"/>
      <c r="AA185" s="1"/>
      <c r="AB185" s="1"/>
      <c r="AC185" s="53"/>
      <c r="AD185" s="1"/>
      <c r="AE185" s="1"/>
      <c r="AF185" s="1"/>
      <c r="AG185" s="1"/>
      <c r="AH185" s="1"/>
      <c r="AI185" s="1"/>
      <c r="AJ185" s="1"/>
      <c r="AK185" s="1"/>
      <c r="AL185" s="10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53"/>
      <c r="BV185" s="53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</row>
    <row r="186" spans="1:92">
      <c r="A186" s="3"/>
      <c r="B186" s="3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0"/>
      <c r="U186" s="1"/>
      <c r="V186" s="1"/>
      <c r="W186" s="1"/>
      <c r="X186" s="1"/>
      <c r="Y186" s="1"/>
      <c r="Z186" s="1"/>
      <c r="AA186" s="1"/>
      <c r="AB186" s="1"/>
      <c r="AC186" s="53"/>
      <c r="AD186" s="1"/>
      <c r="AE186" s="1"/>
      <c r="AF186" s="1"/>
      <c r="AG186" s="1"/>
      <c r="AH186" s="1"/>
      <c r="AI186" s="1"/>
      <c r="AJ186" s="1"/>
      <c r="AK186" s="1"/>
      <c r="AL186" s="10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53"/>
      <c r="BV186" s="53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</row>
    <row r="187" spans="1:92">
      <c r="A187" s="3"/>
      <c r="B187" s="3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0"/>
      <c r="U187" s="1"/>
      <c r="V187" s="1"/>
      <c r="W187" s="1"/>
      <c r="X187" s="1"/>
      <c r="Y187" s="1"/>
      <c r="Z187" s="1"/>
      <c r="AA187" s="1"/>
      <c r="AB187" s="1"/>
      <c r="AC187" s="53"/>
      <c r="AD187" s="1"/>
      <c r="AE187" s="1"/>
      <c r="AF187" s="1"/>
      <c r="AG187" s="1"/>
      <c r="AH187" s="1"/>
      <c r="AI187" s="1"/>
      <c r="AJ187" s="1"/>
      <c r="AK187" s="1"/>
      <c r="AL187" s="10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53"/>
      <c r="BV187" s="53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</row>
    <row r="188" spans="1:92">
      <c r="A188" s="3"/>
      <c r="B188" s="3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0"/>
      <c r="U188" s="1"/>
      <c r="V188" s="1"/>
      <c r="W188" s="1"/>
      <c r="X188" s="1"/>
      <c r="Y188" s="1"/>
      <c r="Z188" s="1"/>
      <c r="AA188" s="1"/>
      <c r="AB188" s="1"/>
      <c r="AC188" s="53"/>
      <c r="AD188" s="1"/>
      <c r="AE188" s="1"/>
      <c r="AF188" s="1"/>
      <c r="AG188" s="1"/>
      <c r="AH188" s="1"/>
      <c r="AI188" s="1"/>
      <c r="AJ188" s="1"/>
      <c r="AK188" s="1"/>
      <c r="AL188" s="10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53"/>
      <c r="BV188" s="53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</row>
    <row r="189" spans="1:92">
      <c r="A189" s="3"/>
      <c r="B189" s="3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0"/>
      <c r="U189" s="1"/>
      <c r="V189" s="1"/>
      <c r="W189" s="1"/>
      <c r="X189" s="1"/>
      <c r="Y189" s="1"/>
      <c r="Z189" s="1"/>
      <c r="AA189" s="1"/>
      <c r="AB189" s="1"/>
      <c r="AC189" s="53"/>
      <c r="AD189" s="1"/>
      <c r="AE189" s="1"/>
      <c r="AF189" s="1"/>
      <c r="AG189" s="1"/>
      <c r="AH189" s="1"/>
      <c r="AI189" s="1"/>
      <c r="AJ189" s="1"/>
      <c r="AK189" s="1"/>
      <c r="AL189" s="10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53"/>
      <c r="BV189" s="53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</row>
    <row r="190" spans="1:92">
      <c r="A190" s="3"/>
      <c r="B190" s="3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0"/>
      <c r="U190" s="1"/>
      <c r="V190" s="1"/>
      <c r="W190" s="1"/>
      <c r="X190" s="1"/>
      <c r="Y190" s="1"/>
      <c r="Z190" s="1"/>
      <c r="AA190" s="1"/>
      <c r="AB190" s="1"/>
      <c r="AC190" s="53"/>
      <c r="AD190" s="1"/>
      <c r="AE190" s="1"/>
      <c r="AF190" s="1"/>
      <c r="AG190" s="1"/>
      <c r="AH190" s="1"/>
      <c r="AI190" s="1"/>
      <c r="AJ190" s="1"/>
      <c r="AK190" s="1"/>
      <c r="AL190" s="10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53"/>
      <c r="BV190" s="53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</row>
    <row r="191" spans="1:92">
      <c r="A191" s="3"/>
      <c r="B191" s="3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0"/>
      <c r="U191" s="1"/>
      <c r="V191" s="1"/>
      <c r="W191" s="1"/>
      <c r="X191" s="1"/>
      <c r="Y191" s="1"/>
      <c r="Z191" s="1"/>
      <c r="AA191" s="1"/>
      <c r="AB191" s="1"/>
      <c r="AC191" s="53"/>
      <c r="AD191" s="1"/>
      <c r="AE191" s="1"/>
      <c r="AF191" s="1"/>
      <c r="AG191" s="1"/>
      <c r="AH191" s="1"/>
      <c r="AI191" s="1"/>
      <c r="AJ191" s="1"/>
      <c r="AK191" s="1"/>
      <c r="AL191" s="10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53"/>
      <c r="BV191" s="53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</row>
    <row r="192" spans="1:92">
      <c r="A192" s="3"/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0"/>
      <c r="U192" s="1"/>
      <c r="V192" s="1"/>
      <c r="W192" s="1"/>
      <c r="X192" s="1"/>
      <c r="Y192" s="1"/>
      <c r="Z192" s="1"/>
      <c r="AA192" s="1"/>
      <c r="AB192" s="1"/>
      <c r="AC192" s="53"/>
      <c r="AD192" s="1"/>
      <c r="AE192" s="1"/>
      <c r="AF192" s="1"/>
      <c r="AG192" s="1"/>
      <c r="AH192" s="1"/>
      <c r="AI192" s="1"/>
      <c r="AJ192" s="1"/>
      <c r="AK192" s="1"/>
      <c r="AL192" s="10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53"/>
      <c r="BV192" s="53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</row>
    <row r="193" spans="1:92">
      <c r="A193" s="3"/>
      <c r="B193" s="3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0"/>
      <c r="U193" s="1"/>
      <c r="V193" s="1"/>
      <c r="W193" s="1"/>
      <c r="X193" s="1"/>
      <c r="Y193" s="1"/>
      <c r="Z193" s="1"/>
      <c r="AA193" s="1"/>
      <c r="AB193" s="1"/>
      <c r="AC193" s="53"/>
      <c r="AD193" s="1"/>
      <c r="AE193" s="1"/>
      <c r="AF193" s="1"/>
      <c r="AG193" s="1"/>
      <c r="AH193" s="1"/>
      <c r="AI193" s="1"/>
      <c r="AJ193" s="1"/>
      <c r="AK193" s="1"/>
      <c r="AL193" s="10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53"/>
      <c r="BV193" s="53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</row>
    <row r="194" spans="1:92">
      <c r="A194" s="3"/>
      <c r="B194" s="3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0"/>
      <c r="U194" s="1"/>
      <c r="V194" s="1"/>
      <c r="W194" s="1"/>
      <c r="X194" s="1"/>
      <c r="Y194" s="1"/>
      <c r="Z194" s="1"/>
      <c r="AA194" s="1"/>
      <c r="AB194" s="1"/>
      <c r="AC194" s="53"/>
      <c r="AD194" s="1"/>
      <c r="AE194" s="1"/>
      <c r="AF194" s="1"/>
      <c r="AG194" s="1"/>
      <c r="AH194" s="1"/>
      <c r="AI194" s="1"/>
      <c r="AJ194" s="1"/>
      <c r="AK194" s="1"/>
      <c r="AL194" s="10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53"/>
      <c r="BV194" s="53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</row>
    <row r="195" spans="1:92">
      <c r="A195" s="3"/>
      <c r="B195" s="3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0"/>
      <c r="U195" s="1"/>
      <c r="V195" s="1"/>
      <c r="W195" s="1"/>
      <c r="X195" s="1"/>
      <c r="Y195" s="1"/>
      <c r="Z195" s="1"/>
      <c r="AA195" s="1"/>
      <c r="AB195" s="1"/>
      <c r="AC195" s="53"/>
      <c r="AD195" s="1"/>
      <c r="AE195" s="1"/>
      <c r="AF195" s="1"/>
      <c r="AG195" s="1"/>
      <c r="AH195" s="1"/>
      <c r="AI195" s="1"/>
      <c r="AJ195" s="1"/>
      <c r="AK195" s="1"/>
      <c r="AL195" s="10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53"/>
      <c r="BV195" s="53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</row>
    <row r="196" spans="1:92">
      <c r="A196" s="3"/>
      <c r="B196" s="3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0"/>
      <c r="U196" s="1"/>
      <c r="V196" s="1"/>
      <c r="W196" s="1"/>
      <c r="X196" s="1"/>
      <c r="Y196" s="1"/>
      <c r="Z196" s="1"/>
      <c r="AA196" s="1"/>
      <c r="AB196" s="1"/>
      <c r="AC196" s="53"/>
      <c r="AD196" s="1"/>
      <c r="AE196" s="1"/>
      <c r="AF196" s="1"/>
      <c r="AG196" s="1"/>
      <c r="AH196" s="1"/>
      <c r="AI196" s="1"/>
      <c r="AJ196" s="1"/>
      <c r="AK196" s="1"/>
      <c r="AL196" s="10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53"/>
      <c r="BV196" s="53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</row>
    <row r="197" spans="1:92">
      <c r="A197" s="3"/>
      <c r="B197" s="3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0"/>
      <c r="U197" s="1"/>
      <c r="V197" s="1"/>
      <c r="W197" s="1"/>
      <c r="X197" s="1"/>
      <c r="Y197" s="1"/>
      <c r="Z197" s="1"/>
      <c r="AA197" s="1"/>
      <c r="AB197" s="1"/>
      <c r="AC197" s="53"/>
      <c r="AD197" s="1"/>
      <c r="AE197" s="1"/>
      <c r="AF197" s="1"/>
      <c r="AG197" s="1"/>
      <c r="AH197" s="1"/>
      <c r="AI197" s="1"/>
      <c r="AJ197" s="1"/>
      <c r="AK197" s="1"/>
      <c r="AL197" s="10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53"/>
      <c r="BV197" s="53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</row>
    <row r="198" spans="1:92">
      <c r="A198" s="3"/>
      <c r="B198" s="3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0"/>
      <c r="U198" s="1"/>
      <c r="V198" s="1"/>
      <c r="W198" s="1"/>
      <c r="X198" s="1"/>
      <c r="Y198" s="1"/>
      <c r="Z198" s="1"/>
      <c r="AA198" s="1"/>
      <c r="AB198" s="1"/>
      <c r="AC198" s="53"/>
      <c r="AD198" s="1"/>
      <c r="AE198" s="1"/>
      <c r="AF198" s="1"/>
      <c r="AG198" s="1"/>
      <c r="AH198" s="1"/>
      <c r="AI198" s="1"/>
      <c r="AJ198" s="1"/>
      <c r="AK198" s="1"/>
      <c r="AL198" s="10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53"/>
      <c r="BV198" s="53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</row>
    <row r="199" spans="1:92">
      <c r="A199" s="3"/>
      <c r="B199" s="3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0"/>
      <c r="U199" s="1"/>
      <c r="V199" s="1"/>
      <c r="W199" s="1"/>
      <c r="X199" s="1"/>
      <c r="Y199" s="1"/>
      <c r="Z199" s="1"/>
      <c r="AA199" s="1"/>
      <c r="AB199" s="1"/>
      <c r="AC199" s="53"/>
      <c r="AD199" s="1"/>
      <c r="AE199" s="1"/>
      <c r="AF199" s="1"/>
      <c r="AG199" s="1"/>
      <c r="AH199" s="1"/>
      <c r="AI199" s="1"/>
      <c r="AJ199" s="1"/>
      <c r="AK199" s="1"/>
      <c r="AL199" s="10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53"/>
      <c r="BV199" s="53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</row>
    <row r="200" spans="1:92">
      <c r="A200" s="3"/>
      <c r="B200" s="3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0"/>
      <c r="U200" s="1"/>
      <c r="V200" s="1"/>
      <c r="W200" s="1"/>
      <c r="X200" s="1"/>
      <c r="Y200" s="1"/>
      <c r="Z200" s="1"/>
      <c r="AA200" s="1"/>
      <c r="AB200" s="1"/>
      <c r="AC200" s="53"/>
      <c r="AD200" s="1"/>
      <c r="AE200" s="1"/>
      <c r="AF200" s="1"/>
      <c r="AG200" s="1"/>
      <c r="AH200" s="1"/>
      <c r="AI200" s="1"/>
      <c r="AJ200" s="1"/>
      <c r="AK200" s="1"/>
      <c r="AL200" s="10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53"/>
      <c r="BV200" s="53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</row>
    <row r="201" spans="1:92">
      <c r="A201" s="3"/>
      <c r="B201" s="3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0"/>
      <c r="U201" s="1"/>
      <c r="V201" s="1"/>
      <c r="W201" s="1"/>
      <c r="X201" s="1"/>
      <c r="Y201" s="1"/>
      <c r="Z201" s="1"/>
      <c r="AA201" s="1"/>
      <c r="AB201" s="1"/>
      <c r="AC201" s="53"/>
      <c r="AD201" s="1"/>
      <c r="AE201" s="1"/>
      <c r="AF201" s="1"/>
      <c r="AG201" s="1"/>
      <c r="AH201" s="1"/>
      <c r="AI201" s="1"/>
      <c r="AJ201" s="1"/>
      <c r="AK201" s="1"/>
      <c r="AL201" s="10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53"/>
      <c r="BV201" s="53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</row>
    <row r="202" spans="1:92">
      <c r="A202" s="3"/>
      <c r="B202" s="3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0"/>
      <c r="U202" s="1"/>
      <c r="V202" s="1"/>
      <c r="W202" s="1"/>
      <c r="X202" s="1"/>
      <c r="Y202" s="1"/>
      <c r="Z202" s="1"/>
      <c r="AA202" s="1"/>
      <c r="AB202" s="1"/>
      <c r="AC202" s="53"/>
      <c r="AD202" s="1"/>
      <c r="AE202" s="1"/>
      <c r="AF202" s="1"/>
      <c r="AG202" s="1"/>
      <c r="AH202" s="1"/>
      <c r="AI202" s="1"/>
      <c r="AJ202" s="1"/>
      <c r="AK202" s="1"/>
      <c r="AL202" s="10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53"/>
      <c r="BV202" s="53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</row>
    <row r="203" spans="1:92">
      <c r="A203" s="3"/>
      <c r="B203" s="3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0"/>
      <c r="U203" s="1"/>
      <c r="V203" s="1"/>
      <c r="W203" s="1"/>
      <c r="X203" s="1"/>
      <c r="Y203" s="1"/>
      <c r="Z203" s="1"/>
      <c r="AA203" s="1"/>
      <c r="AB203" s="1"/>
      <c r="AC203" s="53"/>
      <c r="AD203" s="1"/>
      <c r="AE203" s="1"/>
      <c r="AF203" s="1"/>
      <c r="AG203" s="1"/>
      <c r="AH203" s="1"/>
      <c r="AI203" s="1"/>
      <c r="AJ203" s="1"/>
      <c r="AK203" s="1"/>
      <c r="AL203" s="10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53"/>
      <c r="BV203" s="53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</row>
    <row r="204" spans="1:92">
      <c r="A204" s="3"/>
      <c r="B204" s="3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0"/>
      <c r="U204" s="1"/>
      <c r="V204" s="1"/>
      <c r="W204" s="1"/>
      <c r="X204" s="1"/>
      <c r="Y204" s="1"/>
      <c r="Z204" s="1"/>
      <c r="AA204" s="1"/>
      <c r="AB204" s="1"/>
      <c r="AC204" s="53"/>
      <c r="AD204" s="1"/>
      <c r="AE204" s="1"/>
      <c r="AF204" s="1"/>
      <c r="AG204" s="1"/>
      <c r="AH204" s="1"/>
      <c r="AI204" s="1"/>
      <c r="AJ204" s="1"/>
      <c r="AK204" s="1"/>
      <c r="AL204" s="10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53"/>
      <c r="BV204" s="53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</row>
    <row r="205" spans="1:92">
      <c r="A205" s="3"/>
      <c r="B205" s="3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0"/>
      <c r="U205" s="1"/>
      <c r="V205" s="1"/>
      <c r="W205" s="1"/>
      <c r="X205" s="1"/>
      <c r="Y205" s="1"/>
      <c r="Z205" s="1"/>
      <c r="AA205" s="1"/>
      <c r="AB205" s="1"/>
      <c r="AC205" s="53"/>
      <c r="AD205" s="1"/>
      <c r="AE205" s="1"/>
      <c r="AF205" s="1"/>
      <c r="AG205" s="1"/>
      <c r="AH205" s="1"/>
      <c r="AI205" s="1"/>
      <c r="AJ205" s="1"/>
      <c r="AK205" s="1"/>
      <c r="AL205" s="10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53"/>
      <c r="BV205" s="53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</row>
    <row r="206" spans="1:92">
      <c r="A206" s="3"/>
      <c r="B206" s="3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0"/>
      <c r="U206" s="1"/>
      <c r="V206" s="1"/>
      <c r="W206" s="1"/>
      <c r="X206" s="1"/>
      <c r="Y206" s="1"/>
      <c r="Z206" s="1"/>
      <c r="AA206" s="1"/>
      <c r="AB206" s="1"/>
      <c r="AC206" s="53"/>
      <c r="AD206" s="1"/>
      <c r="AE206" s="1"/>
      <c r="AF206" s="1"/>
      <c r="AG206" s="1"/>
      <c r="AH206" s="1"/>
      <c r="AI206" s="1"/>
      <c r="AJ206" s="1"/>
      <c r="AK206" s="1"/>
      <c r="AL206" s="10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53"/>
      <c r="BV206" s="53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</row>
    <row r="207" spans="1:92">
      <c r="A207" s="3"/>
      <c r="B207" s="3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0"/>
      <c r="U207" s="1"/>
      <c r="V207" s="1"/>
      <c r="W207" s="1"/>
      <c r="X207" s="1"/>
      <c r="Y207" s="1"/>
      <c r="Z207" s="1"/>
      <c r="AA207" s="1"/>
      <c r="AB207" s="1"/>
      <c r="AC207" s="53"/>
      <c r="AD207" s="1"/>
      <c r="AE207" s="1"/>
      <c r="AF207" s="1"/>
      <c r="AG207" s="1"/>
      <c r="AH207" s="1"/>
      <c r="AI207" s="1"/>
      <c r="AJ207" s="1"/>
      <c r="AK207" s="1"/>
      <c r="AL207" s="10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53"/>
      <c r="BV207" s="53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</row>
    <row r="208" spans="1:92">
      <c r="A208" s="3"/>
      <c r="B208" s="3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0"/>
      <c r="U208" s="1"/>
      <c r="V208" s="1"/>
      <c r="W208" s="1"/>
      <c r="X208" s="1"/>
      <c r="Y208" s="1"/>
      <c r="Z208" s="1"/>
      <c r="AA208" s="1"/>
      <c r="AB208" s="1"/>
      <c r="AC208" s="53"/>
      <c r="AD208" s="1"/>
      <c r="AE208" s="1"/>
      <c r="AF208" s="1"/>
      <c r="AG208" s="1"/>
      <c r="AH208" s="1"/>
      <c r="AI208" s="1"/>
      <c r="AJ208" s="1"/>
      <c r="AK208" s="1"/>
      <c r="AL208" s="10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53"/>
      <c r="BV208" s="53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</row>
    <row r="209" spans="1:92">
      <c r="A209" s="3"/>
      <c r="B209" s="3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0"/>
      <c r="U209" s="1"/>
      <c r="V209" s="1"/>
      <c r="W209" s="1"/>
      <c r="X209" s="1"/>
      <c r="Y209" s="1"/>
      <c r="Z209" s="1"/>
      <c r="AA209" s="1"/>
      <c r="AB209" s="1"/>
      <c r="AC209" s="53"/>
      <c r="AD209" s="1"/>
      <c r="AE209" s="1"/>
      <c r="AF209" s="1"/>
      <c r="AG209" s="1"/>
      <c r="AH209" s="1"/>
      <c r="AI209" s="1"/>
      <c r="AJ209" s="1"/>
      <c r="AK209" s="1"/>
      <c r="AL209" s="10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53"/>
      <c r="BV209" s="53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</row>
    <row r="210" spans="1:92">
      <c r="A210" s="3"/>
      <c r="B210" s="3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0"/>
      <c r="U210" s="1"/>
      <c r="V210" s="1"/>
      <c r="W210" s="1"/>
      <c r="X210" s="1"/>
      <c r="Y210" s="1"/>
      <c r="Z210" s="1"/>
      <c r="AA210" s="1"/>
      <c r="AB210" s="1"/>
      <c r="AC210" s="53"/>
      <c r="AD210" s="1"/>
      <c r="AE210" s="1"/>
      <c r="AF210" s="1"/>
      <c r="AG210" s="1"/>
      <c r="AH210" s="1"/>
      <c r="AI210" s="1"/>
      <c r="AJ210" s="1"/>
      <c r="AK210" s="1"/>
      <c r="AL210" s="10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53"/>
      <c r="BV210" s="53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</row>
    <row r="211" spans="1:92">
      <c r="A211" s="3"/>
      <c r="B211" s="3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0"/>
      <c r="U211" s="1"/>
      <c r="V211" s="1"/>
      <c r="W211" s="1"/>
      <c r="X211" s="1"/>
      <c r="Y211" s="1"/>
      <c r="Z211" s="1"/>
      <c r="AA211" s="1"/>
      <c r="AB211" s="1"/>
      <c r="AC211" s="53"/>
      <c r="AD211" s="1"/>
      <c r="AE211" s="1"/>
      <c r="AF211" s="1"/>
      <c r="AG211" s="1"/>
      <c r="AH211" s="1"/>
      <c r="AI211" s="1"/>
      <c r="AJ211" s="1"/>
      <c r="AK211" s="1"/>
      <c r="AL211" s="10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53"/>
      <c r="BV211" s="53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</row>
    <row r="212" spans="1:92">
      <c r="A212" s="3"/>
      <c r="B212" s="3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0"/>
      <c r="U212" s="1"/>
      <c r="V212" s="1"/>
      <c r="W212" s="1"/>
      <c r="X212" s="1"/>
      <c r="Y212" s="1"/>
      <c r="Z212" s="1"/>
      <c r="AA212" s="1"/>
      <c r="AB212" s="1"/>
      <c r="AC212" s="53"/>
      <c r="AD212" s="1"/>
      <c r="AE212" s="1"/>
      <c r="AF212" s="1"/>
      <c r="AG212" s="1"/>
      <c r="AH212" s="1"/>
      <c r="AI212" s="1"/>
      <c r="AJ212" s="1"/>
      <c r="AK212" s="1"/>
      <c r="AL212" s="10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53"/>
      <c r="BV212" s="53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</row>
    <row r="213" spans="1:92">
      <c r="A213" s="3"/>
      <c r="B213" s="3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0"/>
      <c r="U213" s="1"/>
      <c r="V213" s="1"/>
      <c r="W213" s="1"/>
      <c r="X213" s="1"/>
      <c r="Y213" s="1"/>
      <c r="Z213" s="1"/>
      <c r="AA213" s="1"/>
      <c r="AB213" s="1"/>
      <c r="AC213" s="53"/>
      <c r="AD213" s="1"/>
      <c r="AE213" s="1"/>
      <c r="AF213" s="1"/>
      <c r="AG213" s="1"/>
      <c r="AH213" s="1"/>
      <c r="AI213" s="1"/>
      <c r="AJ213" s="1"/>
      <c r="AK213" s="1"/>
      <c r="AL213" s="10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53"/>
      <c r="BV213" s="53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</row>
    <row r="214" spans="1:92">
      <c r="A214" s="3"/>
      <c r="B214" s="3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0"/>
      <c r="U214" s="1"/>
      <c r="V214" s="1"/>
      <c r="W214" s="1"/>
      <c r="X214" s="1"/>
      <c r="Y214" s="1"/>
      <c r="Z214" s="1"/>
      <c r="AA214" s="1"/>
      <c r="AB214" s="1"/>
      <c r="AC214" s="53"/>
      <c r="AD214" s="1"/>
      <c r="AE214" s="1"/>
      <c r="AF214" s="1"/>
      <c r="AG214" s="1"/>
      <c r="AH214" s="1"/>
      <c r="AI214" s="1"/>
      <c r="AJ214" s="1"/>
      <c r="AK214" s="1"/>
      <c r="AL214" s="10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53"/>
      <c r="BV214" s="53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</row>
    <row r="215" spans="1:92">
      <c r="A215" s="3"/>
      <c r="B215" s="3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0"/>
      <c r="U215" s="1"/>
      <c r="V215" s="1"/>
      <c r="W215" s="1"/>
      <c r="X215" s="1"/>
      <c r="Y215" s="1"/>
      <c r="Z215" s="1"/>
      <c r="AA215" s="1"/>
      <c r="AB215" s="1"/>
      <c r="AC215" s="53"/>
      <c r="AD215" s="1"/>
      <c r="AE215" s="1"/>
      <c r="AF215" s="1"/>
      <c r="AG215" s="1"/>
      <c r="AH215" s="1"/>
      <c r="AI215" s="1"/>
      <c r="AJ215" s="1"/>
      <c r="AK215" s="1"/>
      <c r="AL215" s="10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53"/>
      <c r="BV215" s="53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</row>
    <row r="216" spans="1:92">
      <c r="A216" s="3"/>
      <c r="B216" s="3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0"/>
      <c r="U216" s="1"/>
      <c r="V216" s="1"/>
      <c r="W216" s="1"/>
      <c r="X216" s="1"/>
      <c r="Y216" s="1"/>
      <c r="Z216" s="1"/>
      <c r="AA216" s="1"/>
      <c r="AB216" s="1"/>
      <c r="AC216" s="53"/>
      <c r="AD216" s="1"/>
      <c r="AE216" s="1"/>
      <c r="AF216" s="1"/>
      <c r="AG216" s="1"/>
      <c r="AH216" s="1"/>
      <c r="AI216" s="1"/>
      <c r="AJ216" s="1"/>
      <c r="AK216" s="1"/>
      <c r="AL216" s="10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53"/>
      <c r="BV216" s="53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</row>
    <row r="217" spans="1:92">
      <c r="A217" s="3"/>
      <c r="B217" s="3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0"/>
      <c r="U217" s="1"/>
      <c r="V217" s="1"/>
      <c r="W217" s="1"/>
      <c r="X217" s="1"/>
      <c r="Y217" s="1"/>
      <c r="Z217" s="1"/>
      <c r="AA217" s="1"/>
      <c r="AB217" s="1"/>
      <c r="AC217" s="53"/>
      <c r="AD217" s="1"/>
      <c r="AE217" s="1"/>
      <c r="AF217" s="1"/>
      <c r="AG217" s="1"/>
      <c r="AH217" s="1"/>
      <c r="AI217" s="1"/>
      <c r="AJ217" s="1"/>
      <c r="AK217" s="1"/>
      <c r="AL217" s="10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53"/>
      <c r="BV217" s="53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</row>
    <row r="218" spans="1:92">
      <c r="A218" s="3"/>
      <c r="B218" s="3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0"/>
      <c r="U218" s="1"/>
      <c r="V218" s="1"/>
      <c r="W218" s="1"/>
      <c r="X218" s="1"/>
      <c r="Y218" s="1"/>
      <c r="Z218" s="1"/>
      <c r="AA218" s="1"/>
      <c r="AB218" s="1"/>
      <c r="AC218" s="53"/>
      <c r="AD218" s="1"/>
      <c r="AE218" s="1"/>
      <c r="AF218" s="1"/>
      <c r="AG218" s="1"/>
      <c r="AH218" s="1"/>
      <c r="AI218" s="1"/>
      <c r="AJ218" s="1"/>
      <c r="AK218" s="1"/>
      <c r="AL218" s="10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53"/>
      <c r="BV218" s="53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</row>
    <row r="219" spans="1:92">
      <c r="A219" s="3"/>
      <c r="B219" s="3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0"/>
      <c r="U219" s="1"/>
      <c r="V219" s="1"/>
      <c r="W219" s="1"/>
      <c r="X219" s="1"/>
      <c r="Y219" s="1"/>
      <c r="Z219" s="1"/>
      <c r="AA219" s="1"/>
      <c r="AB219" s="1"/>
      <c r="AC219" s="53"/>
      <c r="AD219" s="1"/>
      <c r="AE219" s="1"/>
      <c r="AF219" s="1"/>
      <c r="AG219" s="1"/>
      <c r="AH219" s="1"/>
      <c r="AI219" s="1"/>
      <c r="AJ219" s="1"/>
      <c r="AK219" s="1"/>
      <c r="AL219" s="10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53"/>
      <c r="BV219" s="53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</row>
    <row r="220" spans="1:92">
      <c r="A220" s="3"/>
      <c r="B220" s="3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0"/>
      <c r="U220" s="1"/>
      <c r="V220" s="1"/>
      <c r="W220" s="1"/>
      <c r="X220" s="1"/>
      <c r="Y220" s="1"/>
      <c r="Z220" s="1"/>
      <c r="AA220" s="1"/>
      <c r="AB220" s="1"/>
      <c r="AC220" s="53"/>
      <c r="AD220" s="1"/>
      <c r="AE220" s="1"/>
      <c r="AF220" s="1"/>
      <c r="AG220" s="1"/>
      <c r="AH220" s="1"/>
      <c r="AI220" s="1"/>
      <c r="AJ220" s="1"/>
      <c r="AK220" s="1"/>
      <c r="AL220" s="10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53"/>
      <c r="BV220" s="53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</row>
    <row r="221" spans="1:92">
      <c r="A221" s="3"/>
      <c r="B221" s="3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0"/>
      <c r="U221" s="1"/>
      <c r="V221" s="1"/>
      <c r="W221" s="1"/>
      <c r="X221" s="1"/>
      <c r="Y221" s="1"/>
      <c r="Z221" s="1"/>
      <c r="AA221" s="1"/>
      <c r="AB221" s="1"/>
      <c r="AC221" s="53"/>
      <c r="AD221" s="1"/>
      <c r="AE221" s="1"/>
      <c r="AF221" s="1"/>
      <c r="AG221" s="1"/>
      <c r="AH221" s="1"/>
      <c r="AI221" s="1"/>
      <c r="AJ221" s="1"/>
      <c r="AK221" s="1"/>
      <c r="AL221" s="10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53"/>
      <c r="BV221" s="53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</row>
    <row r="222" spans="1:92">
      <c r="A222" s="3"/>
      <c r="B222" s="3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0"/>
      <c r="U222" s="1"/>
      <c r="V222" s="1"/>
      <c r="W222" s="1"/>
      <c r="X222" s="1"/>
      <c r="Y222" s="1"/>
      <c r="Z222" s="1"/>
      <c r="AA222" s="1"/>
      <c r="AB222" s="1"/>
      <c r="AC222" s="53"/>
      <c r="AD222" s="1"/>
      <c r="AE222" s="1"/>
      <c r="AF222" s="1"/>
      <c r="AG222" s="1"/>
      <c r="AH222" s="1"/>
      <c r="AI222" s="1"/>
      <c r="AJ222" s="1"/>
      <c r="AK222" s="1"/>
      <c r="AL222" s="10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53"/>
      <c r="BV222" s="53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</row>
    <row r="223" spans="1:92">
      <c r="A223" s="3"/>
      <c r="B223" s="3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0"/>
      <c r="U223" s="1"/>
      <c r="V223" s="1"/>
      <c r="W223" s="1"/>
      <c r="X223" s="1"/>
      <c r="Y223" s="1"/>
      <c r="Z223" s="1"/>
      <c r="AA223" s="1"/>
      <c r="AB223" s="1"/>
      <c r="AC223" s="53"/>
      <c r="AD223" s="1"/>
      <c r="AE223" s="1"/>
      <c r="AF223" s="1"/>
      <c r="AG223" s="1"/>
      <c r="AH223" s="1"/>
      <c r="AI223" s="1"/>
      <c r="AJ223" s="1"/>
      <c r="AK223" s="1"/>
      <c r="AL223" s="10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53"/>
      <c r="BV223" s="53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</row>
    <row r="224" spans="1:92">
      <c r="A224" s="3"/>
      <c r="B224" s="3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0"/>
      <c r="U224" s="1"/>
      <c r="V224" s="1"/>
      <c r="W224" s="1"/>
      <c r="X224" s="1"/>
      <c r="Y224" s="1"/>
      <c r="Z224" s="1"/>
      <c r="AA224" s="1"/>
      <c r="AB224" s="1"/>
      <c r="AC224" s="53"/>
      <c r="AD224" s="1"/>
      <c r="AE224" s="1"/>
      <c r="AF224" s="1"/>
      <c r="AG224" s="1"/>
      <c r="AH224" s="1"/>
      <c r="AI224" s="1"/>
      <c r="AJ224" s="1"/>
      <c r="AK224" s="1"/>
      <c r="AL224" s="10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53"/>
      <c r="BV224" s="53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</row>
    <row r="225" spans="1:92">
      <c r="A225" s="3"/>
      <c r="B225" s="3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0"/>
      <c r="U225" s="1"/>
      <c r="V225" s="1"/>
      <c r="W225" s="1"/>
      <c r="X225" s="1"/>
      <c r="Y225" s="1"/>
      <c r="Z225" s="1"/>
      <c r="AA225" s="1"/>
      <c r="AB225" s="1"/>
      <c r="AC225" s="53"/>
      <c r="AD225" s="1"/>
      <c r="AE225" s="1"/>
      <c r="AF225" s="1"/>
      <c r="AG225" s="1"/>
      <c r="AH225" s="1"/>
      <c r="AI225" s="1"/>
      <c r="AJ225" s="1"/>
      <c r="AK225" s="1"/>
      <c r="AL225" s="10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53"/>
      <c r="BV225" s="53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</row>
    <row r="226" spans="1:92">
      <c r="A226" s="3"/>
      <c r="B226" s="3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0"/>
      <c r="U226" s="1"/>
      <c r="V226" s="1"/>
      <c r="W226" s="1"/>
      <c r="X226" s="1"/>
      <c r="Y226" s="1"/>
      <c r="Z226" s="1"/>
      <c r="AA226" s="1"/>
      <c r="AB226" s="1"/>
      <c r="AC226" s="53"/>
      <c r="AD226" s="1"/>
      <c r="AE226" s="1"/>
      <c r="AF226" s="1"/>
      <c r="AG226" s="1"/>
      <c r="AH226" s="1"/>
      <c r="AI226" s="1"/>
      <c r="AJ226" s="1"/>
      <c r="AK226" s="1"/>
      <c r="AL226" s="10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53"/>
      <c r="BV226" s="53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</row>
    <row r="227" spans="1:92">
      <c r="A227" s="3"/>
      <c r="B227" s="3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0"/>
      <c r="U227" s="1"/>
      <c r="V227" s="1"/>
      <c r="W227" s="1"/>
      <c r="X227" s="1"/>
      <c r="Y227" s="1"/>
      <c r="Z227" s="1"/>
      <c r="AA227" s="1"/>
      <c r="AB227" s="1"/>
      <c r="AC227" s="53"/>
      <c r="AD227" s="1"/>
      <c r="AE227" s="1"/>
      <c r="AF227" s="1"/>
      <c r="AG227" s="1"/>
      <c r="AH227" s="1"/>
      <c r="AI227" s="1"/>
      <c r="AJ227" s="1"/>
      <c r="AK227" s="1"/>
      <c r="AL227" s="10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53"/>
      <c r="BV227" s="53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</row>
    <row r="228" spans="1:92">
      <c r="A228" s="3"/>
      <c r="B228" s="3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0"/>
      <c r="U228" s="1"/>
      <c r="V228" s="1"/>
      <c r="W228" s="1"/>
      <c r="X228" s="1"/>
      <c r="Y228" s="1"/>
      <c r="Z228" s="1"/>
      <c r="AA228" s="1"/>
      <c r="AB228" s="1"/>
      <c r="AC228" s="53"/>
      <c r="AD228" s="1"/>
      <c r="AE228" s="1"/>
      <c r="AF228" s="1"/>
      <c r="AG228" s="1"/>
      <c r="AH228" s="1"/>
      <c r="AI228" s="1"/>
      <c r="AJ228" s="1"/>
      <c r="AK228" s="1"/>
      <c r="AL228" s="10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53"/>
      <c r="BV228" s="53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</row>
    <row r="229" spans="1:92">
      <c r="A229" s="3"/>
      <c r="B229" s="3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0"/>
      <c r="U229" s="1"/>
      <c r="V229" s="1"/>
      <c r="W229" s="1"/>
      <c r="X229" s="1"/>
      <c r="Y229" s="1"/>
      <c r="Z229" s="1"/>
      <c r="AA229" s="1"/>
      <c r="AB229" s="1"/>
      <c r="AC229" s="53"/>
      <c r="AD229" s="1"/>
      <c r="AE229" s="1"/>
      <c r="AF229" s="1"/>
      <c r="AG229" s="1"/>
      <c r="AH229" s="1"/>
      <c r="AI229" s="1"/>
      <c r="AJ229" s="1"/>
      <c r="AK229" s="1"/>
      <c r="AL229" s="10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53"/>
      <c r="BV229" s="53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</row>
    <row r="230" spans="1:92">
      <c r="A230" s="3"/>
      <c r="B230" s="3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0"/>
      <c r="U230" s="1"/>
      <c r="V230" s="1"/>
      <c r="W230" s="1"/>
      <c r="X230" s="1"/>
      <c r="Y230" s="1"/>
      <c r="Z230" s="1"/>
      <c r="AA230" s="1"/>
      <c r="AB230" s="1"/>
      <c r="AC230" s="53"/>
      <c r="AD230" s="1"/>
      <c r="AE230" s="1"/>
      <c r="AF230" s="1"/>
      <c r="AG230" s="1"/>
      <c r="AH230" s="1"/>
      <c r="AI230" s="1"/>
      <c r="AJ230" s="1"/>
      <c r="AK230" s="1"/>
      <c r="AL230" s="10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53"/>
      <c r="BV230" s="53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</row>
    <row r="231" spans="1:92">
      <c r="A231" s="3"/>
      <c r="B231" s="3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0"/>
      <c r="U231" s="1"/>
      <c r="V231" s="1"/>
      <c r="W231" s="1"/>
      <c r="X231" s="1"/>
      <c r="Y231" s="1"/>
      <c r="Z231" s="1"/>
      <c r="AA231" s="1"/>
      <c r="AB231" s="1"/>
      <c r="AC231" s="53"/>
      <c r="AD231" s="1"/>
      <c r="AE231" s="1"/>
      <c r="AF231" s="1"/>
      <c r="AG231" s="1"/>
      <c r="AH231" s="1"/>
      <c r="AI231" s="1"/>
      <c r="AJ231" s="1"/>
      <c r="AK231" s="1"/>
      <c r="AL231" s="10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53"/>
      <c r="BV231" s="53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</row>
    <row r="232" spans="1:92">
      <c r="A232" s="3"/>
      <c r="B232" s="3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0"/>
      <c r="U232" s="1"/>
      <c r="V232" s="1"/>
      <c r="W232" s="1"/>
      <c r="X232" s="1"/>
      <c r="Y232" s="1"/>
      <c r="Z232" s="1"/>
      <c r="AA232" s="1"/>
      <c r="AB232" s="1"/>
      <c r="AC232" s="53"/>
      <c r="AD232" s="1"/>
      <c r="AE232" s="1"/>
      <c r="AF232" s="1"/>
      <c r="AG232" s="1"/>
      <c r="AH232" s="1"/>
      <c r="AI232" s="1"/>
      <c r="AJ232" s="1"/>
      <c r="AK232" s="1"/>
      <c r="AL232" s="10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53"/>
      <c r="BV232" s="53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</row>
    <row r="233" spans="1:92">
      <c r="A233" s="3"/>
      <c r="B233" s="3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0"/>
      <c r="U233" s="1"/>
      <c r="V233" s="1"/>
      <c r="W233" s="1"/>
      <c r="X233" s="1"/>
      <c r="Y233" s="1"/>
      <c r="Z233" s="1"/>
      <c r="AA233" s="1"/>
      <c r="AB233" s="1"/>
      <c r="AC233" s="53"/>
      <c r="AD233" s="1"/>
      <c r="AE233" s="1"/>
      <c r="AF233" s="1"/>
      <c r="AG233" s="1"/>
      <c r="AH233" s="1"/>
      <c r="AI233" s="1"/>
      <c r="AJ233" s="1"/>
      <c r="AK233" s="1"/>
      <c r="AL233" s="10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53"/>
      <c r="BV233" s="53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</row>
    <row r="234" spans="1:92">
      <c r="A234" s="3"/>
      <c r="B234" s="3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0"/>
      <c r="U234" s="1"/>
      <c r="V234" s="1"/>
      <c r="W234" s="1"/>
      <c r="X234" s="1"/>
      <c r="Y234" s="1"/>
      <c r="Z234" s="1"/>
      <c r="AA234" s="1"/>
      <c r="AB234" s="1"/>
      <c r="AC234" s="53"/>
      <c r="AD234" s="1"/>
      <c r="AE234" s="1"/>
      <c r="AF234" s="1"/>
      <c r="AG234" s="1"/>
      <c r="AH234" s="1"/>
      <c r="AI234" s="1"/>
      <c r="AJ234" s="1"/>
      <c r="AK234" s="1"/>
      <c r="AL234" s="10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53"/>
      <c r="BV234" s="53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</row>
    <row r="235" spans="1:92">
      <c r="A235" s="3"/>
      <c r="B235" s="3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0"/>
      <c r="U235" s="1"/>
      <c r="V235" s="1"/>
      <c r="W235" s="1"/>
      <c r="X235" s="1"/>
      <c r="Y235" s="1"/>
      <c r="Z235" s="1"/>
      <c r="AA235" s="1"/>
      <c r="AB235" s="1"/>
      <c r="AC235" s="53"/>
      <c r="AD235" s="1"/>
      <c r="AE235" s="1"/>
      <c r="AF235" s="1"/>
      <c r="AG235" s="1"/>
      <c r="AH235" s="1"/>
      <c r="AI235" s="1"/>
      <c r="AJ235" s="1"/>
      <c r="AK235" s="1"/>
      <c r="AL235" s="10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53"/>
      <c r="BV235" s="53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</row>
    <row r="236" spans="1:92">
      <c r="A236" s="3"/>
      <c r="B236" s="3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0"/>
      <c r="U236" s="1"/>
      <c r="V236" s="1"/>
      <c r="W236" s="1"/>
      <c r="X236" s="1"/>
      <c r="Y236" s="1"/>
      <c r="Z236" s="1"/>
      <c r="AA236" s="1"/>
      <c r="AB236" s="1"/>
      <c r="AC236" s="53"/>
      <c r="AD236" s="1"/>
      <c r="AE236" s="1"/>
      <c r="AF236" s="1"/>
      <c r="AG236" s="1"/>
      <c r="AH236" s="1"/>
      <c r="AI236" s="1"/>
      <c r="AJ236" s="1"/>
      <c r="AK236" s="1"/>
      <c r="AL236" s="10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53"/>
      <c r="BV236" s="53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</row>
    <row r="237" spans="1:92">
      <c r="A237" s="3"/>
      <c r="B237" s="3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0"/>
      <c r="U237" s="1"/>
      <c r="V237" s="1"/>
      <c r="W237" s="1"/>
      <c r="X237" s="1"/>
      <c r="Y237" s="1"/>
      <c r="Z237" s="1"/>
      <c r="AA237" s="1"/>
      <c r="AB237" s="1"/>
      <c r="AC237" s="53"/>
      <c r="AD237" s="1"/>
      <c r="AE237" s="1"/>
      <c r="AF237" s="1"/>
      <c r="AG237" s="1"/>
      <c r="AH237" s="1"/>
      <c r="AI237" s="1"/>
      <c r="AJ237" s="1"/>
      <c r="AK237" s="1"/>
      <c r="AL237" s="10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53"/>
      <c r="BV237" s="53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</row>
    <row r="238" spans="1:92">
      <c r="A238" s="3"/>
      <c r="B238" s="3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0"/>
      <c r="U238" s="1"/>
      <c r="V238" s="1"/>
      <c r="W238" s="1"/>
      <c r="X238" s="1"/>
      <c r="Y238" s="1"/>
      <c r="Z238" s="1"/>
      <c r="AA238" s="1"/>
      <c r="AB238" s="1"/>
      <c r="AC238" s="53"/>
      <c r="AD238" s="1"/>
      <c r="AE238" s="1"/>
      <c r="AF238" s="1"/>
      <c r="AG238" s="1"/>
      <c r="AH238" s="1"/>
      <c r="AI238" s="1"/>
      <c r="AJ238" s="1"/>
      <c r="AK238" s="1"/>
      <c r="AL238" s="10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53"/>
      <c r="BV238" s="53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</row>
    <row r="239" spans="1:92">
      <c r="A239" s="3"/>
      <c r="B239" s="3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0"/>
      <c r="U239" s="1"/>
      <c r="V239" s="1"/>
      <c r="W239" s="1"/>
      <c r="X239" s="1"/>
      <c r="Y239" s="1"/>
      <c r="Z239" s="1"/>
      <c r="AA239" s="1"/>
      <c r="AB239" s="1"/>
      <c r="AC239" s="53"/>
      <c r="AD239" s="1"/>
      <c r="AE239" s="1"/>
      <c r="AF239" s="1"/>
      <c r="AG239" s="1"/>
      <c r="AH239" s="1"/>
      <c r="AI239" s="1"/>
      <c r="AJ239" s="1"/>
      <c r="AK239" s="1"/>
      <c r="AL239" s="10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53"/>
      <c r="BV239" s="53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</row>
    <row r="240" spans="1:92">
      <c r="A240" s="3"/>
      <c r="B240" s="3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0"/>
      <c r="U240" s="1"/>
      <c r="V240" s="1"/>
      <c r="W240" s="1"/>
      <c r="X240" s="1"/>
      <c r="Y240" s="1"/>
      <c r="Z240" s="1"/>
      <c r="AA240" s="1"/>
      <c r="AB240" s="1"/>
      <c r="AC240" s="53"/>
      <c r="AD240" s="1"/>
      <c r="AE240" s="1"/>
      <c r="AF240" s="1"/>
      <c r="AG240" s="1"/>
      <c r="AH240" s="1"/>
      <c r="AI240" s="1"/>
      <c r="AJ240" s="1"/>
      <c r="AK240" s="1"/>
      <c r="AL240" s="10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53"/>
      <c r="BV240" s="53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</row>
    <row r="241" spans="1:92">
      <c r="A241" s="3"/>
      <c r="B241" s="3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0"/>
      <c r="U241" s="1"/>
      <c r="V241" s="1"/>
      <c r="W241" s="1"/>
      <c r="X241" s="1"/>
      <c r="Y241" s="1"/>
      <c r="Z241" s="1"/>
      <c r="AA241" s="1"/>
      <c r="AB241" s="1"/>
      <c r="AC241" s="53"/>
      <c r="AD241" s="1"/>
      <c r="AE241" s="1"/>
      <c r="AF241" s="1"/>
      <c r="AG241" s="1"/>
      <c r="AH241" s="1"/>
      <c r="AI241" s="1"/>
      <c r="AJ241" s="1"/>
      <c r="AK241" s="1"/>
      <c r="AL241" s="10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53"/>
      <c r="BV241" s="53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</row>
    <row r="242" spans="1:92">
      <c r="A242" s="3"/>
      <c r="B242" s="3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0"/>
      <c r="U242" s="1"/>
      <c r="V242" s="1"/>
      <c r="W242" s="1"/>
      <c r="X242" s="1"/>
      <c r="Y242" s="1"/>
      <c r="Z242" s="1"/>
      <c r="AA242" s="1"/>
      <c r="AB242" s="1"/>
      <c r="AC242" s="53"/>
      <c r="AD242" s="1"/>
      <c r="AE242" s="1"/>
      <c r="AF242" s="1"/>
      <c r="AG242" s="1"/>
      <c r="AH242" s="1"/>
      <c r="AI242" s="1"/>
      <c r="AJ242" s="1"/>
      <c r="AK242" s="1"/>
      <c r="AL242" s="10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53"/>
      <c r="BV242" s="53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</row>
    <row r="243" spans="1:92">
      <c r="A243" s="3"/>
      <c r="B243" s="3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0"/>
      <c r="U243" s="1"/>
      <c r="V243" s="1"/>
      <c r="W243" s="1"/>
      <c r="X243" s="1"/>
      <c r="Y243" s="1"/>
      <c r="Z243" s="1"/>
      <c r="AA243" s="1"/>
      <c r="AB243" s="1"/>
      <c r="AC243" s="53"/>
      <c r="AD243" s="1"/>
      <c r="AE243" s="1"/>
      <c r="AF243" s="1"/>
      <c r="AG243" s="1"/>
      <c r="AH243" s="1"/>
      <c r="AI243" s="1"/>
      <c r="AJ243" s="1"/>
      <c r="AK243" s="1"/>
      <c r="AL243" s="10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53"/>
      <c r="BV243" s="53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</row>
    <row r="244" spans="1:92">
      <c r="A244" s="3"/>
      <c r="B244" s="3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0"/>
      <c r="U244" s="1"/>
      <c r="V244" s="1"/>
      <c r="W244" s="1"/>
      <c r="X244" s="1"/>
      <c r="Y244" s="1"/>
      <c r="Z244" s="1"/>
      <c r="AA244" s="1"/>
      <c r="AB244" s="1"/>
      <c r="AC244" s="53"/>
      <c r="AD244" s="1"/>
      <c r="AE244" s="1"/>
      <c r="AF244" s="1"/>
      <c r="AG244" s="1"/>
      <c r="AH244" s="1"/>
      <c r="AI244" s="1"/>
      <c r="AJ244" s="1"/>
      <c r="AK244" s="1"/>
      <c r="AL244" s="10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53"/>
      <c r="BV244" s="53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</row>
    <row r="245" spans="1:92">
      <c r="A245" s="3"/>
      <c r="B245" s="3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0"/>
      <c r="U245" s="1"/>
      <c r="V245" s="1"/>
      <c r="W245" s="1"/>
      <c r="X245" s="1"/>
      <c r="Y245" s="1"/>
      <c r="Z245" s="1"/>
      <c r="AA245" s="1"/>
      <c r="AB245" s="1"/>
      <c r="AC245" s="53"/>
      <c r="AD245" s="1"/>
      <c r="AE245" s="1"/>
      <c r="AF245" s="1"/>
      <c r="AG245" s="1"/>
      <c r="AH245" s="1"/>
      <c r="AI245" s="1"/>
      <c r="AJ245" s="1"/>
      <c r="AK245" s="1"/>
      <c r="AL245" s="10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53"/>
      <c r="BV245" s="53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</row>
    <row r="246" spans="1:92">
      <c r="A246" s="3"/>
      <c r="B246" s="3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0"/>
      <c r="U246" s="1"/>
      <c r="V246" s="1"/>
      <c r="W246" s="1"/>
      <c r="X246" s="1"/>
      <c r="Y246" s="1"/>
      <c r="Z246" s="1"/>
      <c r="AA246" s="1"/>
      <c r="AB246" s="1"/>
      <c r="AC246" s="53"/>
      <c r="AD246" s="1"/>
      <c r="AE246" s="1"/>
      <c r="AF246" s="1"/>
      <c r="AG246" s="1"/>
      <c r="AH246" s="1"/>
      <c r="AI246" s="1"/>
      <c r="AJ246" s="1"/>
      <c r="AK246" s="1"/>
      <c r="AL246" s="10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53"/>
      <c r="BV246" s="53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</row>
    <row r="247" spans="1:92">
      <c r="A247" s="3"/>
      <c r="B247" s="3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0"/>
      <c r="U247" s="1"/>
      <c r="V247" s="1"/>
      <c r="W247" s="1"/>
      <c r="X247" s="1"/>
      <c r="Y247" s="1"/>
      <c r="Z247" s="1"/>
      <c r="AA247" s="1"/>
      <c r="AB247" s="1"/>
      <c r="AC247" s="53"/>
      <c r="AD247" s="1"/>
      <c r="AE247" s="1"/>
      <c r="AF247" s="1"/>
      <c r="AG247" s="1"/>
      <c r="AH247" s="1"/>
      <c r="AI247" s="1"/>
      <c r="AJ247" s="1"/>
      <c r="AK247" s="1"/>
      <c r="AL247" s="10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53"/>
      <c r="BV247" s="53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</row>
    <row r="248" spans="1:92">
      <c r="A248" s="3"/>
      <c r="B248" s="3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0"/>
      <c r="U248" s="1"/>
      <c r="V248" s="1"/>
      <c r="W248" s="1"/>
      <c r="X248" s="1"/>
      <c r="Y248" s="1"/>
      <c r="Z248" s="1"/>
      <c r="AA248" s="1"/>
      <c r="AB248" s="1"/>
      <c r="AC248" s="53"/>
      <c r="AD248" s="1"/>
      <c r="AE248" s="1"/>
      <c r="AF248" s="1"/>
      <c r="AG248" s="1"/>
      <c r="AH248" s="1"/>
      <c r="AI248" s="1"/>
      <c r="AJ248" s="1"/>
      <c r="AK248" s="1"/>
      <c r="AL248" s="10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53"/>
      <c r="BV248" s="53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</row>
    <row r="249" spans="1:92">
      <c r="A249" s="3"/>
      <c r="B249" s="3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0"/>
      <c r="U249" s="1"/>
      <c r="V249" s="1"/>
      <c r="W249" s="1"/>
      <c r="X249" s="1"/>
      <c r="Y249" s="1"/>
      <c r="Z249" s="1"/>
      <c r="AA249" s="1"/>
      <c r="AB249" s="1"/>
      <c r="AC249" s="53"/>
      <c r="AD249" s="1"/>
      <c r="AE249" s="1"/>
      <c r="AF249" s="1"/>
      <c r="AG249" s="1"/>
      <c r="AH249" s="1"/>
      <c r="AI249" s="1"/>
      <c r="AJ249" s="1"/>
      <c r="AK249" s="1"/>
      <c r="AL249" s="10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53"/>
      <c r="BV249" s="53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</row>
    <row r="250" spans="1:92">
      <c r="A250" s="3"/>
      <c r="B250" s="3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0"/>
      <c r="U250" s="1"/>
      <c r="V250" s="1"/>
      <c r="W250" s="1"/>
      <c r="X250" s="1"/>
      <c r="Y250" s="1"/>
      <c r="Z250" s="1"/>
      <c r="AA250" s="1"/>
      <c r="AB250" s="1"/>
      <c r="AC250" s="53"/>
      <c r="AD250" s="1"/>
      <c r="AE250" s="1"/>
      <c r="AF250" s="1"/>
      <c r="AG250" s="1"/>
      <c r="AH250" s="1"/>
      <c r="AI250" s="1"/>
      <c r="AJ250" s="1"/>
      <c r="AK250" s="1"/>
      <c r="AL250" s="10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53"/>
      <c r="BV250" s="53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</row>
    <row r="251" spans="1:92">
      <c r="A251" s="3"/>
      <c r="B251" s="3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0"/>
      <c r="U251" s="1"/>
      <c r="V251" s="1"/>
      <c r="W251" s="1"/>
      <c r="X251" s="1"/>
      <c r="Y251" s="1"/>
      <c r="Z251" s="1"/>
      <c r="AA251" s="1"/>
      <c r="AB251" s="1"/>
      <c r="AC251" s="53"/>
      <c r="AD251" s="1"/>
      <c r="AE251" s="1"/>
      <c r="AF251" s="1"/>
      <c r="AG251" s="1"/>
      <c r="AH251" s="1"/>
      <c r="AI251" s="1"/>
      <c r="AJ251" s="1"/>
      <c r="AK251" s="1"/>
      <c r="AL251" s="10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53"/>
      <c r="BV251" s="53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</row>
    <row r="252" spans="1:92">
      <c r="A252" s="3"/>
      <c r="B252" s="3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0"/>
      <c r="U252" s="1"/>
      <c r="V252" s="1"/>
      <c r="W252" s="1"/>
      <c r="X252" s="1"/>
      <c r="Y252" s="1"/>
      <c r="Z252" s="1"/>
      <c r="AA252" s="1"/>
      <c r="AB252" s="1"/>
      <c r="AC252" s="53"/>
      <c r="AD252" s="1"/>
      <c r="AE252" s="1"/>
      <c r="AF252" s="1"/>
      <c r="AG252" s="1"/>
      <c r="AH252" s="1"/>
      <c r="AI252" s="1"/>
      <c r="AJ252" s="1"/>
      <c r="AK252" s="1"/>
      <c r="AL252" s="10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53"/>
      <c r="BV252" s="53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</row>
    <row r="253" spans="1:92">
      <c r="A253" s="3"/>
      <c r="B253" s="3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0"/>
      <c r="U253" s="1"/>
      <c r="V253" s="1"/>
      <c r="W253" s="1"/>
      <c r="X253" s="1"/>
      <c r="Y253" s="1"/>
      <c r="Z253" s="1"/>
      <c r="AA253" s="1"/>
      <c r="AB253" s="1"/>
      <c r="AC253" s="53"/>
      <c r="AD253" s="1"/>
      <c r="AE253" s="1"/>
      <c r="AF253" s="1"/>
      <c r="AG253" s="1"/>
      <c r="AH253" s="1"/>
      <c r="AI253" s="1"/>
      <c r="AJ253" s="1"/>
      <c r="AK253" s="1"/>
      <c r="AL253" s="10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53"/>
      <c r="BV253" s="53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</row>
    <row r="254" spans="1:92">
      <c r="A254" s="3"/>
      <c r="B254" s="3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0"/>
      <c r="U254" s="1"/>
      <c r="V254" s="1"/>
      <c r="W254" s="1"/>
      <c r="X254" s="1"/>
      <c r="Y254" s="1"/>
      <c r="Z254" s="1"/>
      <c r="AA254" s="1"/>
      <c r="AB254" s="1"/>
      <c r="AC254" s="53"/>
      <c r="AD254" s="1"/>
      <c r="AE254" s="1"/>
      <c r="AF254" s="1"/>
      <c r="AG254" s="1"/>
      <c r="AH254" s="1"/>
      <c r="AI254" s="1"/>
      <c r="AJ254" s="1"/>
      <c r="AK254" s="1"/>
      <c r="AL254" s="10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53"/>
      <c r="BV254" s="53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</row>
    <row r="255" spans="1:92">
      <c r="A255" s="3"/>
      <c r="B255" s="3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0"/>
      <c r="U255" s="1"/>
      <c r="V255" s="1"/>
      <c r="W255" s="1"/>
      <c r="X255" s="1"/>
      <c r="Y255" s="1"/>
      <c r="Z255" s="1"/>
      <c r="AA255" s="1"/>
      <c r="AB255" s="1"/>
      <c r="AC255" s="53"/>
      <c r="AD255" s="1"/>
      <c r="AE255" s="1"/>
      <c r="AF255" s="1"/>
      <c r="AG255" s="1"/>
      <c r="AH255" s="1"/>
      <c r="AI255" s="1"/>
      <c r="AJ255" s="1"/>
      <c r="AK255" s="1"/>
      <c r="AL255" s="10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53"/>
      <c r="BV255" s="53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</row>
    <row r="256" spans="1:92">
      <c r="A256" s="3"/>
      <c r="B256" s="3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0"/>
      <c r="U256" s="1"/>
      <c r="V256" s="1"/>
      <c r="W256" s="1"/>
      <c r="X256" s="1"/>
      <c r="Y256" s="1"/>
      <c r="Z256" s="1"/>
      <c r="AA256" s="1"/>
      <c r="AB256" s="1"/>
      <c r="AC256" s="53"/>
      <c r="AD256" s="1"/>
      <c r="AE256" s="1"/>
      <c r="AF256" s="1"/>
      <c r="AG256" s="1"/>
      <c r="AH256" s="1"/>
      <c r="AI256" s="1"/>
      <c r="AJ256" s="1"/>
      <c r="AK256" s="1"/>
      <c r="AL256" s="10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53"/>
      <c r="BV256" s="53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</row>
    <row r="257" spans="1:92">
      <c r="A257" s="3"/>
      <c r="B257" s="3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0"/>
      <c r="U257" s="1"/>
      <c r="V257" s="1"/>
      <c r="W257" s="1"/>
      <c r="X257" s="1"/>
      <c r="Y257" s="1"/>
      <c r="Z257" s="1"/>
      <c r="AA257" s="1"/>
      <c r="AB257" s="1"/>
      <c r="AC257" s="53"/>
      <c r="AD257" s="1"/>
      <c r="AE257" s="1"/>
      <c r="AF257" s="1"/>
      <c r="AG257" s="1"/>
      <c r="AH257" s="1"/>
      <c r="AI257" s="1"/>
      <c r="AJ257" s="1"/>
      <c r="AK257" s="1"/>
      <c r="AL257" s="10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53"/>
      <c r="BV257" s="53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</row>
    <row r="258" spans="1:92">
      <c r="A258" s="3"/>
      <c r="B258" s="3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0"/>
      <c r="U258" s="1"/>
      <c r="V258" s="1"/>
      <c r="W258" s="1"/>
      <c r="X258" s="1"/>
      <c r="Y258" s="1"/>
      <c r="Z258" s="1"/>
      <c r="AA258" s="1"/>
      <c r="AB258" s="1"/>
      <c r="AC258" s="53"/>
      <c r="AD258" s="1"/>
      <c r="AE258" s="1"/>
      <c r="AF258" s="1"/>
      <c r="AG258" s="1"/>
      <c r="AH258" s="1"/>
      <c r="AI258" s="1"/>
      <c r="AJ258" s="1"/>
      <c r="AK258" s="1"/>
      <c r="AL258" s="10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53"/>
      <c r="BV258" s="53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</row>
    <row r="259" spans="1:92">
      <c r="A259" s="3"/>
      <c r="B259" s="3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0"/>
      <c r="U259" s="1"/>
      <c r="V259" s="1"/>
      <c r="W259" s="1"/>
      <c r="X259" s="1"/>
      <c r="Y259" s="1"/>
      <c r="Z259" s="1"/>
      <c r="AA259" s="1"/>
      <c r="AB259" s="1"/>
      <c r="AC259" s="53"/>
      <c r="AD259" s="1"/>
      <c r="AE259" s="1"/>
      <c r="AF259" s="1"/>
      <c r="AG259" s="1"/>
      <c r="AH259" s="1"/>
      <c r="AI259" s="1"/>
      <c r="AJ259" s="1"/>
      <c r="AK259" s="1"/>
      <c r="AL259" s="10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53"/>
      <c r="BV259" s="53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</row>
    <row r="260" spans="1:92">
      <c r="A260" s="3"/>
      <c r="B260" s="3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0"/>
      <c r="U260" s="1"/>
      <c r="V260" s="1"/>
      <c r="W260" s="1"/>
      <c r="X260" s="1"/>
      <c r="Y260" s="1"/>
      <c r="Z260" s="1"/>
      <c r="AA260" s="1"/>
      <c r="AB260" s="1"/>
      <c r="AC260" s="53"/>
      <c r="AD260" s="1"/>
      <c r="AE260" s="1"/>
      <c r="AF260" s="1"/>
      <c r="AG260" s="1"/>
      <c r="AH260" s="1"/>
      <c r="AI260" s="1"/>
      <c r="AJ260" s="1"/>
      <c r="AK260" s="1"/>
      <c r="AL260" s="10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53"/>
      <c r="BV260" s="53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</row>
    <row r="261" spans="1:92">
      <c r="A261" s="3"/>
      <c r="B261" s="3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0"/>
      <c r="U261" s="1"/>
      <c r="V261" s="1"/>
      <c r="W261" s="1"/>
      <c r="X261" s="1"/>
      <c r="Y261" s="1"/>
      <c r="Z261" s="1"/>
      <c r="AA261" s="1"/>
      <c r="AB261" s="1"/>
      <c r="AC261" s="53"/>
      <c r="AD261" s="1"/>
      <c r="AE261" s="1"/>
      <c r="AF261" s="1"/>
      <c r="AG261" s="1"/>
      <c r="AH261" s="1"/>
      <c r="AI261" s="1"/>
      <c r="AJ261" s="1"/>
      <c r="AK261" s="1"/>
      <c r="AL261" s="10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53"/>
      <c r="BV261" s="53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</row>
    <row r="262" spans="1:92">
      <c r="A262" s="3"/>
      <c r="B262" s="3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0"/>
      <c r="U262" s="1"/>
      <c r="V262" s="1"/>
      <c r="W262" s="1"/>
      <c r="X262" s="1"/>
      <c r="Y262" s="1"/>
      <c r="Z262" s="1"/>
      <c r="AA262" s="1"/>
      <c r="AB262" s="1"/>
      <c r="AC262" s="53"/>
      <c r="AD262" s="1"/>
      <c r="AE262" s="1"/>
      <c r="AF262" s="1"/>
      <c r="AG262" s="1"/>
      <c r="AH262" s="1"/>
      <c r="AI262" s="1"/>
      <c r="AJ262" s="1"/>
      <c r="AK262" s="1"/>
      <c r="AL262" s="10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53"/>
      <c r="BV262" s="53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</row>
    <row r="263" spans="1:92">
      <c r="A263" s="3"/>
      <c r="B263" s="3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0"/>
      <c r="U263" s="1"/>
      <c r="V263" s="1"/>
      <c r="W263" s="1"/>
      <c r="X263" s="1"/>
      <c r="Y263" s="1"/>
      <c r="Z263" s="1"/>
      <c r="AA263" s="1"/>
      <c r="AB263" s="1"/>
      <c r="AC263" s="53"/>
      <c r="AD263" s="1"/>
      <c r="AE263" s="1"/>
      <c r="AF263" s="1"/>
      <c r="AG263" s="1"/>
      <c r="AH263" s="1"/>
      <c r="AI263" s="1"/>
      <c r="AJ263" s="1"/>
      <c r="AK263" s="1"/>
      <c r="AL263" s="10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53"/>
      <c r="BV263" s="53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</row>
    <row r="264" spans="1:92">
      <c r="A264" s="3"/>
      <c r="B264" s="3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0"/>
      <c r="U264" s="1"/>
      <c r="V264" s="1"/>
      <c r="W264" s="1"/>
      <c r="X264" s="1"/>
      <c r="Y264" s="1"/>
      <c r="Z264" s="1"/>
      <c r="AA264" s="1"/>
      <c r="AB264" s="1"/>
      <c r="AC264" s="53"/>
      <c r="AD264" s="1"/>
      <c r="AE264" s="1"/>
      <c r="AF264" s="1"/>
      <c r="AG264" s="1"/>
      <c r="AH264" s="1"/>
      <c r="AI264" s="1"/>
      <c r="AJ264" s="1"/>
      <c r="AK264" s="1"/>
      <c r="AL264" s="10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53"/>
      <c r="BV264" s="53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</row>
    <row r="265" spans="1:92">
      <c r="A265" s="3"/>
      <c r="B265" s="3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0"/>
      <c r="U265" s="1"/>
      <c r="V265" s="1"/>
      <c r="W265" s="1"/>
      <c r="X265" s="1"/>
      <c r="Y265" s="1"/>
      <c r="Z265" s="1"/>
      <c r="AA265" s="1"/>
      <c r="AB265" s="1"/>
      <c r="AC265" s="53"/>
      <c r="AD265" s="1"/>
      <c r="AE265" s="1"/>
      <c r="AF265" s="1"/>
      <c r="AG265" s="1"/>
      <c r="AH265" s="1"/>
      <c r="AI265" s="1"/>
      <c r="AJ265" s="1"/>
      <c r="AK265" s="1"/>
      <c r="AL265" s="10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53"/>
      <c r="BV265" s="53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</row>
    <row r="266" spans="1:92">
      <c r="A266" s="3"/>
      <c r="B266" s="3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0"/>
      <c r="U266" s="1"/>
      <c r="V266" s="1"/>
      <c r="W266" s="1"/>
      <c r="X266" s="1"/>
      <c r="Y266" s="1"/>
      <c r="Z266" s="1"/>
      <c r="AA266" s="1"/>
      <c r="AB266" s="1"/>
      <c r="AC266" s="53"/>
      <c r="AD266" s="1"/>
      <c r="AE266" s="1"/>
      <c r="AF266" s="1"/>
      <c r="AG266" s="1"/>
      <c r="AH266" s="1"/>
      <c r="AI266" s="1"/>
      <c r="AJ266" s="1"/>
      <c r="AK266" s="1"/>
      <c r="AL266" s="10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53"/>
      <c r="BV266" s="53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</row>
    <row r="267" spans="1:92">
      <c r="A267" s="3"/>
      <c r="B267" s="3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0"/>
      <c r="U267" s="1"/>
      <c r="V267" s="1"/>
      <c r="W267" s="1"/>
      <c r="X267" s="1"/>
      <c r="Y267" s="1"/>
      <c r="Z267" s="1"/>
      <c r="AA267" s="1"/>
      <c r="AB267" s="1"/>
      <c r="AC267" s="53"/>
      <c r="AD267" s="1"/>
      <c r="AE267" s="1"/>
      <c r="AF267" s="1"/>
      <c r="AG267" s="1"/>
      <c r="AH267" s="1"/>
      <c r="AI267" s="1"/>
      <c r="AJ267" s="1"/>
      <c r="AK267" s="1"/>
      <c r="AL267" s="10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53"/>
      <c r="BV267" s="53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</row>
    <row r="268" spans="1:92">
      <c r="A268" s="3"/>
      <c r="B268" s="3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0"/>
      <c r="U268" s="1"/>
      <c r="V268" s="1"/>
      <c r="W268" s="1"/>
      <c r="X268" s="1"/>
      <c r="Y268" s="1"/>
      <c r="Z268" s="1"/>
      <c r="AA268" s="1"/>
      <c r="AB268" s="1"/>
      <c r="AC268" s="53"/>
      <c r="AD268" s="1"/>
      <c r="AE268" s="1"/>
      <c r="AF268" s="1"/>
      <c r="AG268" s="1"/>
      <c r="AH268" s="1"/>
      <c r="AI268" s="1"/>
      <c r="AJ268" s="1"/>
      <c r="AK268" s="1"/>
      <c r="AL268" s="10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53"/>
      <c r="BV268" s="53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</row>
    <row r="269" spans="1:92">
      <c r="A269" s="3"/>
      <c r="B269" s="3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0"/>
      <c r="U269" s="1"/>
      <c r="V269" s="1"/>
      <c r="W269" s="1"/>
      <c r="X269" s="1"/>
      <c r="Y269" s="1"/>
      <c r="Z269" s="1"/>
      <c r="AA269" s="1"/>
      <c r="AB269" s="1"/>
      <c r="AC269" s="53"/>
      <c r="AD269" s="1"/>
      <c r="AE269" s="1"/>
      <c r="AF269" s="1"/>
      <c r="AG269" s="1"/>
      <c r="AH269" s="1"/>
      <c r="AI269" s="1"/>
      <c r="AJ269" s="1"/>
      <c r="AK269" s="1"/>
      <c r="AL269" s="10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53"/>
      <c r="BV269" s="53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</row>
    <row r="270" spans="1:92">
      <c r="A270" s="3"/>
      <c r="B270" s="3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0"/>
      <c r="U270" s="1"/>
      <c r="V270" s="1"/>
      <c r="W270" s="1"/>
      <c r="X270" s="1"/>
      <c r="Y270" s="1"/>
      <c r="Z270" s="1"/>
      <c r="AA270" s="1"/>
      <c r="AB270" s="1"/>
      <c r="AC270" s="53"/>
      <c r="AD270" s="1"/>
      <c r="AE270" s="1"/>
      <c r="AF270" s="1"/>
      <c r="AG270" s="1"/>
      <c r="AH270" s="1"/>
      <c r="AI270" s="1"/>
      <c r="AJ270" s="1"/>
      <c r="AK270" s="1"/>
      <c r="AL270" s="10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53"/>
      <c r="BV270" s="53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</row>
    <row r="271" spans="1:92">
      <c r="A271" s="3"/>
      <c r="B271" s="3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0"/>
      <c r="U271" s="1"/>
      <c r="V271" s="1"/>
      <c r="W271" s="1"/>
      <c r="X271" s="1"/>
      <c r="Y271" s="1"/>
      <c r="Z271" s="1"/>
      <c r="AA271" s="1"/>
      <c r="AB271" s="1"/>
      <c r="AC271" s="53"/>
      <c r="AD271" s="1"/>
      <c r="AE271" s="1"/>
      <c r="AF271" s="1"/>
      <c r="AG271" s="1"/>
      <c r="AH271" s="1"/>
      <c r="AI271" s="1"/>
      <c r="AJ271" s="1"/>
      <c r="AK271" s="1"/>
      <c r="AL271" s="10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53"/>
      <c r="BV271" s="53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</row>
    <row r="272" spans="1:92">
      <c r="A272" s="3"/>
      <c r="B272" s="3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0"/>
      <c r="U272" s="1"/>
      <c r="V272" s="1"/>
      <c r="W272" s="1"/>
      <c r="X272" s="1"/>
      <c r="Y272" s="1"/>
      <c r="Z272" s="1"/>
      <c r="AA272" s="1"/>
      <c r="AB272" s="1"/>
      <c r="AC272" s="53"/>
      <c r="AD272" s="1"/>
      <c r="AE272" s="1"/>
      <c r="AF272" s="1"/>
      <c r="AG272" s="1"/>
      <c r="AH272" s="1"/>
      <c r="AI272" s="1"/>
      <c r="AJ272" s="1"/>
      <c r="AK272" s="1"/>
      <c r="AL272" s="10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53"/>
      <c r="BV272" s="53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</row>
    <row r="273" spans="1:92">
      <c r="A273" s="3"/>
      <c r="B273" s="3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0"/>
      <c r="U273" s="1"/>
      <c r="V273" s="1"/>
      <c r="W273" s="1"/>
      <c r="X273" s="1"/>
      <c r="Y273" s="1"/>
      <c r="Z273" s="1"/>
      <c r="AA273" s="1"/>
      <c r="AB273" s="1"/>
      <c r="AC273" s="53"/>
      <c r="AD273" s="1"/>
      <c r="AE273" s="1"/>
      <c r="AF273" s="1"/>
      <c r="AG273" s="1"/>
      <c r="AH273" s="1"/>
      <c r="AI273" s="1"/>
      <c r="AJ273" s="1"/>
      <c r="AK273" s="1"/>
      <c r="AL273" s="10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53"/>
      <c r="BV273" s="53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</row>
    <row r="274" spans="1:92">
      <c r="A274" s="3"/>
      <c r="B274" s="3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0"/>
      <c r="U274" s="1"/>
      <c r="V274" s="1"/>
      <c r="W274" s="1"/>
      <c r="X274" s="1"/>
      <c r="Y274" s="1"/>
      <c r="Z274" s="1"/>
      <c r="AA274" s="1"/>
      <c r="AB274" s="1"/>
      <c r="AC274" s="53"/>
      <c r="AD274" s="1"/>
      <c r="AE274" s="1"/>
      <c r="AF274" s="1"/>
      <c r="AG274" s="1"/>
      <c r="AH274" s="1"/>
      <c r="AI274" s="1"/>
      <c r="AJ274" s="1"/>
      <c r="AK274" s="1"/>
      <c r="AL274" s="10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53"/>
      <c r="BV274" s="53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</row>
    <row r="275" spans="1:92">
      <c r="A275" s="3"/>
      <c r="B275" s="3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0"/>
      <c r="U275" s="1"/>
      <c r="V275" s="1"/>
      <c r="W275" s="1"/>
      <c r="X275" s="1"/>
      <c r="Y275" s="1"/>
      <c r="Z275" s="1"/>
      <c r="AA275" s="1"/>
      <c r="AB275" s="1"/>
      <c r="AC275" s="53"/>
      <c r="AD275" s="1"/>
      <c r="AE275" s="1"/>
      <c r="AF275" s="1"/>
      <c r="AG275" s="1"/>
      <c r="AH275" s="1"/>
      <c r="AI275" s="1"/>
      <c r="AJ275" s="1"/>
      <c r="AK275" s="1"/>
      <c r="AL275" s="10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53"/>
      <c r="BV275" s="53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</row>
    <row r="276" spans="1:92">
      <c r="A276" s="3"/>
      <c r="B276" s="3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0"/>
      <c r="U276" s="1"/>
      <c r="V276" s="1"/>
      <c r="W276" s="1"/>
      <c r="X276" s="1"/>
      <c r="Y276" s="1"/>
      <c r="Z276" s="1"/>
      <c r="AA276" s="1"/>
      <c r="AB276" s="1"/>
      <c r="AC276" s="53"/>
      <c r="AD276" s="1"/>
      <c r="AE276" s="1"/>
      <c r="AF276" s="1"/>
      <c r="AG276" s="1"/>
      <c r="AH276" s="1"/>
      <c r="AI276" s="1"/>
      <c r="AJ276" s="1"/>
      <c r="AK276" s="1"/>
      <c r="AL276" s="10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53"/>
      <c r="BV276" s="53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</row>
    <row r="277" spans="1:92">
      <c r="A277" s="3"/>
      <c r="B277" s="3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0"/>
      <c r="U277" s="1"/>
      <c r="V277" s="1"/>
      <c r="W277" s="1"/>
      <c r="X277" s="1"/>
      <c r="Y277" s="1"/>
      <c r="Z277" s="1"/>
      <c r="AA277" s="1"/>
      <c r="AB277" s="1"/>
      <c r="AC277" s="53"/>
      <c r="AD277" s="1"/>
      <c r="AE277" s="1"/>
      <c r="AF277" s="1"/>
      <c r="AG277" s="1"/>
      <c r="AH277" s="1"/>
      <c r="AI277" s="1"/>
      <c r="AJ277" s="1"/>
      <c r="AK277" s="1"/>
      <c r="AL277" s="10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53"/>
      <c r="BV277" s="53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</row>
    <row r="278" spans="1:92">
      <c r="A278" s="3"/>
      <c r="B278" s="3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0"/>
      <c r="U278" s="1"/>
      <c r="V278" s="1"/>
      <c r="W278" s="1"/>
      <c r="X278" s="1"/>
      <c r="Y278" s="1"/>
      <c r="Z278" s="1"/>
      <c r="AA278" s="1"/>
      <c r="AB278" s="1"/>
      <c r="AC278" s="53"/>
      <c r="AD278" s="1"/>
      <c r="AE278" s="1"/>
      <c r="AF278" s="1"/>
      <c r="AG278" s="1"/>
      <c r="AH278" s="1"/>
      <c r="AI278" s="1"/>
      <c r="AJ278" s="1"/>
      <c r="AK278" s="1"/>
      <c r="AL278" s="10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53"/>
      <c r="BV278" s="53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</row>
    <row r="279" spans="1:92">
      <c r="A279" s="3"/>
      <c r="B279" s="3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0"/>
      <c r="U279" s="1"/>
      <c r="V279" s="1"/>
      <c r="W279" s="1"/>
      <c r="X279" s="1"/>
      <c r="Y279" s="1"/>
      <c r="Z279" s="1"/>
      <c r="AA279" s="1"/>
      <c r="AB279" s="1"/>
      <c r="AC279" s="53"/>
      <c r="AD279" s="1"/>
      <c r="AE279" s="1"/>
      <c r="AF279" s="1"/>
      <c r="AG279" s="1"/>
      <c r="AH279" s="1"/>
      <c r="AI279" s="1"/>
      <c r="AJ279" s="1"/>
      <c r="AK279" s="1"/>
      <c r="AL279" s="10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53"/>
      <c r="BV279" s="53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</row>
    <row r="280" spans="1:92">
      <c r="A280" s="3"/>
      <c r="B280" s="3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0"/>
      <c r="U280" s="1"/>
      <c r="V280" s="1"/>
      <c r="W280" s="1"/>
      <c r="X280" s="1"/>
      <c r="Y280" s="1"/>
      <c r="Z280" s="1"/>
      <c r="AA280" s="1"/>
      <c r="AB280" s="1"/>
      <c r="AC280" s="53"/>
      <c r="AD280" s="1"/>
      <c r="AE280" s="1"/>
      <c r="AF280" s="1"/>
      <c r="AG280" s="1"/>
      <c r="AH280" s="1"/>
      <c r="AI280" s="1"/>
      <c r="AJ280" s="1"/>
      <c r="AK280" s="1"/>
      <c r="AL280" s="10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53"/>
      <c r="BV280" s="53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</row>
    <row r="281" spans="1:92">
      <c r="A281" s="3"/>
      <c r="B281" s="3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0"/>
      <c r="U281" s="1"/>
      <c r="V281" s="1"/>
      <c r="W281" s="1"/>
      <c r="X281" s="1"/>
      <c r="Y281" s="1"/>
      <c r="Z281" s="1"/>
      <c r="AA281" s="1"/>
      <c r="AB281" s="1"/>
      <c r="AC281" s="53"/>
      <c r="AD281" s="1"/>
      <c r="AE281" s="1"/>
      <c r="AF281" s="1"/>
      <c r="AG281" s="1"/>
      <c r="AH281" s="1"/>
      <c r="AI281" s="1"/>
      <c r="AJ281" s="1"/>
      <c r="AK281" s="1"/>
      <c r="AL281" s="10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53"/>
      <c r="BV281" s="53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</row>
    <row r="282" spans="1:92">
      <c r="A282" s="3"/>
      <c r="B282" s="3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0"/>
      <c r="U282" s="1"/>
      <c r="V282" s="1"/>
      <c r="W282" s="1"/>
      <c r="X282" s="1"/>
      <c r="Y282" s="1"/>
      <c r="Z282" s="1"/>
      <c r="AA282" s="1"/>
      <c r="AB282" s="1"/>
      <c r="AC282" s="53"/>
      <c r="AD282" s="1"/>
      <c r="AE282" s="1"/>
      <c r="AF282" s="1"/>
      <c r="AG282" s="1"/>
      <c r="AH282" s="1"/>
      <c r="AI282" s="1"/>
      <c r="AJ282" s="1"/>
      <c r="AK282" s="1"/>
      <c r="AL282" s="10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53"/>
      <c r="BV282" s="53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</row>
    <row r="283" spans="1:92">
      <c r="A283" s="3"/>
      <c r="B283" s="3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0"/>
      <c r="U283" s="1"/>
      <c r="V283" s="1"/>
      <c r="W283" s="1"/>
      <c r="X283" s="1"/>
      <c r="Y283" s="1"/>
      <c r="Z283" s="1"/>
      <c r="AA283" s="1"/>
      <c r="AB283" s="1"/>
      <c r="AC283" s="53"/>
      <c r="AD283" s="1"/>
      <c r="AE283" s="1"/>
      <c r="AF283" s="1"/>
      <c r="AG283" s="1"/>
      <c r="AH283" s="1"/>
      <c r="AI283" s="1"/>
      <c r="AJ283" s="1"/>
      <c r="AK283" s="1"/>
      <c r="AL283" s="10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53"/>
      <c r="BV283" s="53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</row>
    <row r="284" spans="1:92">
      <c r="A284" s="3"/>
      <c r="B284" s="3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0"/>
      <c r="U284" s="1"/>
      <c r="V284" s="1"/>
      <c r="W284" s="1"/>
      <c r="X284" s="1"/>
      <c r="Y284" s="1"/>
      <c r="Z284" s="1"/>
      <c r="AA284" s="1"/>
      <c r="AB284" s="1"/>
      <c r="AC284" s="53"/>
      <c r="AD284" s="1"/>
      <c r="AE284" s="1"/>
      <c r="AF284" s="1"/>
      <c r="AG284" s="1"/>
      <c r="AH284" s="1"/>
      <c r="AI284" s="1"/>
      <c r="AJ284" s="1"/>
      <c r="AK284" s="1"/>
      <c r="AL284" s="10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53"/>
      <c r="BV284" s="53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</row>
    <row r="285" spans="1:92">
      <c r="A285" s="3"/>
      <c r="B285" s="3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0"/>
      <c r="U285" s="1"/>
      <c r="V285" s="1"/>
      <c r="W285" s="1"/>
      <c r="X285" s="1"/>
      <c r="Y285" s="1"/>
      <c r="Z285" s="1"/>
      <c r="AA285" s="1"/>
      <c r="AB285" s="1"/>
      <c r="AC285" s="53"/>
      <c r="AD285" s="1"/>
      <c r="AE285" s="1"/>
      <c r="AF285" s="1"/>
      <c r="AG285" s="1"/>
      <c r="AH285" s="1"/>
      <c r="AI285" s="1"/>
      <c r="AJ285" s="1"/>
      <c r="AK285" s="1"/>
      <c r="AL285" s="10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53"/>
      <c r="BV285" s="53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</row>
    <row r="286" spans="1:92">
      <c r="A286" s="3"/>
      <c r="B286" s="3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0"/>
      <c r="U286" s="1"/>
      <c r="V286" s="1"/>
      <c r="W286" s="1"/>
      <c r="X286" s="1"/>
      <c r="Y286" s="1"/>
      <c r="Z286" s="1"/>
      <c r="AA286" s="1"/>
      <c r="AB286" s="1"/>
      <c r="AC286" s="53"/>
      <c r="AD286" s="1"/>
      <c r="AE286" s="1"/>
      <c r="AF286" s="1"/>
      <c r="AG286" s="1"/>
      <c r="AH286" s="1"/>
      <c r="AI286" s="1"/>
      <c r="AJ286" s="1"/>
      <c r="AK286" s="1"/>
      <c r="AL286" s="10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53"/>
      <c r="BV286" s="53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</row>
    <row r="287" spans="1:92">
      <c r="A287" s="3"/>
      <c r="B287" s="3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0"/>
      <c r="U287" s="1"/>
      <c r="V287" s="1"/>
      <c r="W287" s="1"/>
      <c r="X287" s="1"/>
      <c r="Y287" s="1"/>
      <c r="Z287" s="1"/>
      <c r="AA287" s="1"/>
      <c r="AB287" s="1"/>
      <c r="AC287" s="53"/>
      <c r="AD287" s="1"/>
      <c r="AE287" s="1"/>
      <c r="AF287" s="1"/>
      <c r="AG287" s="1"/>
      <c r="AH287" s="1"/>
      <c r="AI287" s="1"/>
      <c r="AJ287" s="1"/>
      <c r="AK287" s="1"/>
      <c r="AL287" s="10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53"/>
      <c r="BV287" s="53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</row>
    <row r="288" spans="1:92">
      <c r="A288" s="3"/>
      <c r="B288" s="3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0"/>
      <c r="U288" s="1"/>
      <c r="V288" s="1"/>
      <c r="W288" s="1"/>
      <c r="X288" s="1"/>
      <c r="Y288" s="1"/>
      <c r="Z288" s="1"/>
      <c r="AA288" s="1"/>
      <c r="AB288" s="1"/>
      <c r="AC288" s="53"/>
      <c r="AD288" s="1"/>
      <c r="AE288" s="1"/>
      <c r="AF288" s="1"/>
      <c r="AG288" s="1"/>
      <c r="AH288" s="1"/>
      <c r="AI288" s="1"/>
      <c r="AJ288" s="1"/>
      <c r="AK288" s="1"/>
      <c r="AL288" s="10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53"/>
      <c r="BV288" s="53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</row>
    <row r="289" spans="1:92">
      <c r="A289" s="3"/>
      <c r="B289" s="3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0"/>
      <c r="U289" s="1"/>
      <c r="V289" s="1"/>
      <c r="W289" s="1"/>
      <c r="X289" s="1"/>
      <c r="Y289" s="1"/>
      <c r="Z289" s="1"/>
      <c r="AA289" s="1"/>
      <c r="AB289" s="1"/>
      <c r="AC289" s="53"/>
      <c r="AD289" s="1"/>
      <c r="AE289" s="1"/>
      <c r="AF289" s="1"/>
      <c r="AG289" s="1"/>
      <c r="AH289" s="1"/>
      <c r="AI289" s="1"/>
      <c r="AJ289" s="1"/>
      <c r="AK289" s="1"/>
      <c r="AL289" s="10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53"/>
      <c r="BV289" s="53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</row>
    <row r="290" spans="1:92">
      <c r="A290" s="3"/>
      <c r="B290" s="3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0"/>
      <c r="U290" s="1"/>
      <c r="V290" s="1"/>
      <c r="W290" s="1"/>
      <c r="X290" s="1"/>
      <c r="Y290" s="1"/>
      <c r="Z290" s="1"/>
      <c r="AA290" s="1"/>
      <c r="AB290" s="1"/>
      <c r="AC290" s="53"/>
      <c r="AD290" s="1"/>
      <c r="AE290" s="1"/>
      <c r="AF290" s="1"/>
      <c r="AG290" s="1"/>
      <c r="AH290" s="1"/>
      <c r="AI290" s="1"/>
      <c r="AJ290" s="1"/>
      <c r="AK290" s="1"/>
      <c r="AL290" s="10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53"/>
      <c r="BV290" s="53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</row>
    <row r="291" spans="1:92">
      <c r="A291" s="3"/>
      <c r="B291" s="3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0"/>
      <c r="U291" s="1"/>
      <c r="V291" s="1"/>
      <c r="W291" s="1"/>
      <c r="X291" s="1"/>
      <c r="Y291" s="1"/>
      <c r="Z291" s="1"/>
      <c r="AA291" s="1"/>
      <c r="AB291" s="1"/>
      <c r="AC291" s="53"/>
      <c r="AD291" s="1"/>
      <c r="AE291" s="1"/>
      <c r="AF291" s="1"/>
      <c r="AG291" s="1"/>
      <c r="AH291" s="1"/>
      <c r="AI291" s="1"/>
      <c r="AJ291" s="1"/>
      <c r="AK291" s="1"/>
      <c r="AL291" s="10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53"/>
      <c r="BV291" s="53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</row>
    <row r="292" spans="1:92">
      <c r="A292" s="3"/>
      <c r="B292" s="3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0"/>
      <c r="U292" s="1"/>
      <c r="V292" s="1"/>
      <c r="W292" s="1"/>
      <c r="X292" s="1"/>
      <c r="Y292" s="1"/>
      <c r="Z292" s="1"/>
      <c r="AA292" s="1"/>
      <c r="AB292" s="1"/>
      <c r="AC292" s="53"/>
      <c r="AD292" s="1"/>
      <c r="AE292" s="1"/>
      <c r="AF292" s="1"/>
      <c r="AG292" s="1"/>
      <c r="AH292" s="1"/>
      <c r="AI292" s="1"/>
      <c r="AJ292" s="1"/>
      <c r="AK292" s="1"/>
      <c r="AL292" s="10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53"/>
      <c r="BV292" s="53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</row>
    <row r="293" spans="1:92">
      <c r="A293" s="3"/>
      <c r="B293" s="3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0"/>
      <c r="U293" s="1"/>
      <c r="V293" s="1"/>
      <c r="W293" s="1"/>
      <c r="X293" s="1"/>
      <c r="Y293" s="1"/>
      <c r="Z293" s="1"/>
      <c r="AA293" s="1"/>
      <c r="AB293" s="1"/>
      <c r="AC293" s="53"/>
      <c r="AD293" s="1"/>
      <c r="AE293" s="1"/>
      <c r="AF293" s="1"/>
      <c r="AG293" s="1"/>
      <c r="AH293" s="1"/>
      <c r="AI293" s="1"/>
      <c r="AJ293" s="1"/>
      <c r="AK293" s="1"/>
      <c r="AL293" s="10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53"/>
      <c r="BV293" s="53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</row>
    <row r="294" spans="1:92">
      <c r="A294" s="3"/>
      <c r="B294" s="3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0"/>
      <c r="U294" s="1"/>
      <c r="V294" s="1"/>
      <c r="W294" s="1"/>
      <c r="X294" s="1"/>
      <c r="Y294" s="1"/>
      <c r="Z294" s="1"/>
      <c r="AA294" s="1"/>
      <c r="AB294" s="1"/>
      <c r="AC294" s="53"/>
      <c r="AD294" s="1"/>
      <c r="AE294" s="1"/>
      <c r="AF294" s="1"/>
      <c r="AG294" s="1"/>
      <c r="AH294" s="1"/>
      <c r="AI294" s="1"/>
      <c r="AJ294" s="1"/>
      <c r="AK294" s="1"/>
      <c r="AL294" s="10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53"/>
      <c r="BV294" s="53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</row>
    <row r="295" spans="1:92">
      <c r="A295" s="3"/>
      <c r="B295" s="3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0"/>
      <c r="U295" s="1"/>
      <c r="V295" s="1"/>
      <c r="W295" s="1"/>
      <c r="X295" s="1"/>
      <c r="Y295" s="1"/>
      <c r="Z295" s="1"/>
      <c r="AA295" s="1"/>
      <c r="AB295" s="1"/>
      <c r="AC295" s="53"/>
      <c r="AD295" s="1"/>
      <c r="AE295" s="1"/>
      <c r="AF295" s="1"/>
      <c r="AG295" s="1"/>
      <c r="AH295" s="1"/>
      <c r="AI295" s="1"/>
      <c r="AJ295" s="1"/>
      <c r="AK295" s="1"/>
      <c r="AL295" s="10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53"/>
      <c r="BV295" s="53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</row>
    <row r="296" spans="1:92">
      <c r="A296" s="3"/>
      <c r="B296" s="3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0"/>
      <c r="U296" s="1"/>
      <c r="V296" s="1"/>
      <c r="W296" s="1"/>
      <c r="X296" s="1"/>
      <c r="Y296" s="1"/>
      <c r="Z296" s="1"/>
      <c r="AA296" s="1"/>
      <c r="AB296" s="1"/>
      <c r="AC296" s="53"/>
      <c r="AD296" s="1"/>
      <c r="AE296" s="1"/>
      <c r="AF296" s="1"/>
      <c r="AG296" s="1"/>
      <c r="AH296" s="1"/>
      <c r="AI296" s="1"/>
      <c r="AJ296" s="1"/>
      <c r="AK296" s="1"/>
      <c r="AL296" s="10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53"/>
      <c r="BV296" s="53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</row>
    <row r="297" spans="1:92">
      <c r="A297" s="3"/>
      <c r="B297" s="3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0"/>
      <c r="U297" s="1"/>
      <c r="V297" s="1"/>
      <c r="W297" s="1"/>
      <c r="X297" s="1"/>
      <c r="Y297" s="1"/>
      <c r="Z297" s="1"/>
      <c r="AA297" s="1"/>
      <c r="AB297" s="1"/>
      <c r="AC297" s="53"/>
      <c r="AD297" s="1"/>
      <c r="AE297" s="1"/>
      <c r="AF297" s="1"/>
      <c r="AG297" s="1"/>
      <c r="AH297" s="1"/>
      <c r="AI297" s="1"/>
      <c r="AJ297" s="1"/>
      <c r="AK297" s="1"/>
      <c r="AL297" s="10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53"/>
      <c r="BV297" s="53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</row>
    <row r="298" spans="1:92">
      <c r="A298" s="3"/>
      <c r="B298" s="3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0"/>
      <c r="U298" s="1"/>
      <c r="V298" s="1"/>
      <c r="W298" s="1"/>
      <c r="X298" s="1"/>
      <c r="Y298" s="1"/>
      <c r="Z298" s="1"/>
      <c r="AA298" s="1"/>
      <c r="AB298" s="1"/>
      <c r="AC298" s="53"/>
      <c r="AD298" s="1"/>
      <c r="AE298" s="1"/>
      <c r="AF298" s="1"/>
      <c r="AG298" s="1"/>
      <c r="AH298" s="1"/>
      <c r="AI298" s="1"/>
      <c r="AJ298" s="1"/>
      <c r="AK298" s="1"/>
      <c r="AL298" s="10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53"/>
      <c r="BV298" s="53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</row>
    <row r="299" spans="1:92">
      <c r="A299" s="3"/>
      <c r="B299" s="3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0"/>
      <c r="U299" s="1"/>
      <c r="V299" s="1"/>
      <c r="W299" s="1"/>
      <c r="X299" s="1"/>
      <c r="Y299" s="1"/>
      <c r="Z299" s="1"/>
      <c r="AA299" s="1"/>
      <c r="AB299" s="1"/>
      <c r="AC299" s="53"/>
      <c r="AD299" s="1"/>
      <c r="AE299" s="1"/>
      <c r="AF299" s="1"/>
      <c r="AG299" s="1"/>
      <c r="AH299" s="1"/>
      <c r="AI299" s="1"/>
      <c r="AJ299" s="1"/>
      <c r="AK299" s="1"/>
      <c r="AL299" s="10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53"/>
      <c r="BV299" s="53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</row>
    <row r="300" spans="1:92">
      <c r="A300" s="3"/>
      <c r="B300" s="3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0"/>
      <c r="U300" s="1"/>
      <c r="V300" s="1"/>
      <c r="W300" s="1"/>
      <c r="X300" s="1"/>
      <c r="Y300" s="1"/>
      <c r="Z300" s="1"/>
      <c r="AA300" s="1"/>
      <c r="AB300" s="1"/>
      <c r="AC300" s="53"/>
      <c r="AD300" s="1"/>
      <c r="AE300" s="1"/>
      <c r="AF300" s="1"/>
      <c r="AG300" s="1"/>
      <c r="AH300" s="1"/>
      <c r="AI300" s="1"/>
      <c r="AJ300" s="1"/>
      <c r="AK300" s="1"/>
      <c r="AL300" s="10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53"/>
      <c r="BV300" s="53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</row>
    <row r="301" spans="1:92">
      <c r="A301" s="3"/>
      <c r="B301" s="3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0"/>
      <c r="U301" s="1"/>
      <c r="V301" s="1"/>
      <c r="W301" s="1"/>
      <c r="X301" s="1"/>
      <c r="Y301" s="1"/>
      <c r="Z301" s="1"/>
      <c r="AA301" s="1"/>
      <c r="AB301" s="1"/>
      <c r="AC301" s="53"/>
      <c r="AD301" s="1"/>
      <c r="AE301" s="1"/>
      <c r="AF301" s="1"/>
      <c r="AG301" s="1"/>
      <c r="AH301" s="1"/>
      <c r="AI301" s="1"/>
      <c r="AJ301" s="1"/>
      <c r="AK301" s="1"/>
      <c r="AL301" s="10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53"/>
      <c r="BV301" s="53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</row>
    <row r="302" spans="1:92">
      <c r="A302" s="3"/>
      <c r="B302" s="3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0"/>
      <c r="U302" s="1"/>
      <c r="V302" s="1"/>
      <c r="W302" s="1"/>
      <c r="X302" s="1"/>
      <c r="Y302" s="1"/>
      <c r="Z302" s="1"/>
      <c r="AA302" s="1"/>
      <c r="AB302" s="1"/>
      <c r="AC302" s="53"/>
      <c r="AD302" s="1"/>
      <c r="AE302" s="1"/>
      <c r="AF302" s="1"/>
      <c r="AG302" s="1"/>
      <c r="AH302" s="1"/>
      <c r="AI302" s="1"/>
      <c r="AJ302" s="1"/>
      <c r="AK302" s="1"/>
      <c r="AL302" s="10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53"/>
      <c r="BV302" s="53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</row>
    <row r="303" spans="1:92">
      <c r="A303" s="3"/>
      <c r="B303" s="3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0"/>
      <c r="U303" s="1"/>
      <c r="V303" s="1"/>
      <c r="W303" s="1"/>
      <c r="X303" s="1"/>
      <c r="Y303" s="1"/>
      <c r="Z303" s="1"/>
      <c r="AA303" s="1"/>
      <c r="AB303" s="1"/>
      <c r="AC303" s="53"/>
      <c r="AD303" s="1"/>
      <c r="AE303" s="1"/>
      <c r="AF303" s="1"/>
      <c r="AG303" s="1"/>
      <c r="AH303" s="1"/>
      <c r="AI303" s="1"/>
      <c r="AJ303" s="1"/>
      <c r="AK303" s="1"/>
      <c r="AL303" s="10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53"/>
      <c r="BV303" s="53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</row>
    <row r="304" spans="1:92">
      <c r="A304" s="3"/>
      <c r="B304" s="3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0"/>
      <c r="U304" s="1"/>
      <c r="V304" s="1"/>
      <c r="W304" s="1"/>
      <c r="X304" s="1"/>
      <c r="Y304" s="1"/>
      <c r="Z304" s="1"/>
      <c r="AA304" s="1"/>
      <c r="AB304" s="1"/>
      <c r="AC304" s="53"/>
      <c r="AD304" s="1"/>
      <c r="AE304" s="1"/>
      <c r="AF304" s="1"/>
      <c r="AG304" s="1"/>
      <c r="AH304" s="1"/>
      <c r="AI304" s="1"/>
      <c r="AJ304" s="1"/>
      <c r="AK304" s="1"/>
      <c r="AL304" s="10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53"/>
      <c r="BV304" s="53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</row>
    <row r="305" spans="1:92">
      <c r="A305" s="3"/>
      <c r="B305" s="3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0"/>
      <c r="U305" s="1"/>
      <c r="V305" s="1"/>
      <c r="W305" s="1"/>
      <c r="X305" s="1"/>
      <c r="Y305" s="1"/>
      <c r="Z305" s="1"/>
      <c r="AA305" s="1"/>
      <c r="AB305" s="1"/>
      <c r="AC305" s="53"/>
      <c r="AD305" s="1"/>
      <c r="AE305" s="1"/>
      <c r="AF305" s="1"/>
      <c r="AG305" s="1"/>
      <c r="AH305" s="1"/>
      <c r="AI305" s="1"/>
      <c r="AJ305" s="1"/>
      <c r="AK305" s="1"/>
      <c r="AL305" s="10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53"/>
      <c r="BV305" s="53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</row>
    <row r="306" spans="1:92">
      <c r="A306" s="3"/>
      <c r="B306" s="3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0"/>
      <c r="U306" s="1"/>
      <c r="V306" s="1"/>
      <c r="W306" s="1"/>
      <c r="X306" s="1"/>
      <c r="Y306" s="1"/>
      <c r="Z306" s="1"/>
      <c r="AA306" s="1"/>
      <c r="AB306" s="1"/>
      <c r="AC306" s="53"/>
      <c r="AD306" s="1"/>
      <c r="AE306" s="1"/>
      <c r="AF306" s="1"/>
      <c r="AG306" s="1"/>
      <c r="AH306" s="1"/>
      <c r="AI306" s="1"/>
      <c r="AJ306" s="1"/>
      <c r="AK306" s="1"/>
      <c r="AL306" s="10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53"/>
      <c r="BV306" s="53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</row>
    <row r="307" spans="1:92">
      <c r="A307" s="3"/>
      <c r="B307" s="3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0"/>
      <c r="U307" s="1"/>
      <c r="V307" s="1"/>
      <c r="W307" s="1"/>
      <c r="X307" s="1"/>
      <c r="Y307" s="1"/>
      <c r="Z307" s="1"/>
      <c r="AA307" s="1"/>
      <c r="AB307" s="1"/>
      <c r="AC307" s="53"/>
      <c r="AD307" s="1"/>
      <c r="AE307" s="1"/>
      <c r="AF307" s="1"/>
      <c r="AG307" s="1"/>
      <c r="AH307" s="1"/>
      <c r="AI307" s="1"/>
      <c r="AJ307" s="1"/>
      <c r="AK307" s="1"/>
      <c r="AL307" s="10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53"/>
      <c r="BV307" s="53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</row>
    <row r="308" spans="1:92">
      <c r="A308" s="3"/>
      <c r="B308" s="3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0"/>
      <c r="U308" s="1"/>
      <c r="V308" s="1"/>
      <c r="W308" s="1"/>
      <c r="X308" s="1"/>
      <c r="Y308" s="1"/>
      <c r="Z308" s="1"/>
      <c r="AA308" s="1"/>
      <c r="AB308" s="1"/>
      <c r="AC308" s="53"/>
      <c r="AD308" s="1"/>
      <c r="AE308" s="1"/>
      <c r="AF308" s="1"/>
      <c r="AG308" s="1"/>
      <c r="AH308" s="1"/>
      <c r="AI308" s="1"/>
      <c r="AJ308" s="1"/>
      <c r="AK308" s="1"/>
      <c r="AL308" s="10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53"/>
      <c r="BV308" s="53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</row>
    <row r="309" spans="1:92">
      <c r="A309" s="3"/>
      <c r="B309" s="3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0"/>
      <c r="U309" s="1"/>
      <c r="V309" s="1"/>
      <c r="W309" s="1"/>
      <c r="X309" s="1"/>
      <c r="Y309" s="1"/>
      <c r="Z309" s="1"/>
      <c r="AA309" s="1"/>
      <c r="AB309" s="1"/>
      <c r="AC309" s="53"/>
      <c r="AD309" s="1"/>
      <c r="AE309" s="1"/>
      <c r="AF309" s="1"/>
      <c r="AG309" s="1"/>
      <c r="AH309" s="1"/>
      <c r="AI309" s="1"/>
      <c r="AJ309" s="1"/>
      <c r="AK309" s="1"/>
      <c r="AL309" s="10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53"/>
      <c r="BV309" s="53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</row>
    <row r="310" spans="1:92">
      <c r="A310" s="3"/>
      <c r="B310" s="3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0"/>
      <c r="U310" s="1"/>
      <c r="V310" s="1"/>
      <c r="W310" s="1"/>
      <c r="X310" s="1"/>
      <c r="Y310" s="1"/>
      <c r="Z310" s="1"/>
      <c r="AA310" s="1"/>
      <c r="AB310" s="1"/>
      <c r="AC310" s="53"/>
      <c r="AD310" s="1"/>
      <c r="AE310" s="1"/>
      <c r="AF310" s="1"/>
      <c r="AG310" s="1"/>
      <c r="AH310" s="1"/>
      <c r="AI310" s="1"/>
      <c r="AJ310" s="1"/>
      <c r="AK310" s="1"/>
      <c r="AL310" s="10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53"/>
      <c r="BV310" s="53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</row>
    <row r="311" spans="1:92">
      <c r="A311" s="3"/>
      <c r="B311" s="3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0"/>
      <c r="U311" s="1"/>
      <c r="V311" s="1"/>
      <c r="W311" s="1"/>
      <c r="X311" s="1"/>
      <c r="Y311" s="1"/>
      <c r="Z311" s="1"/>
      <c r="AA311" s="1"/>
      <c r="AB311" s="1"/>
      <c r="AC311" s="53"/>
      <c r="AD311" s="1"/>
      <c r="AE311" s="1"/>
      <c r="AF311" s="1"/>
      <c r="AG311" s="1"/>
      <c r="AH311" s="1"/>
      <c r="AI311" s="1"/>
      <c r="AJ311" s="1"/>
      <c r="AK311" s="1"/>
      <c r="AL311" s="10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53"/>
      <c r="BV311" s="53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</row>
    <row r="312" spans="1:92">
      <c r="A312" s="3"/>
      <c r="B312" s="3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0"/>
      <c r="U312" s="1"/>
      <c r="V312" s="1"/>
      <c r="W312" s="1"/>
      <c r="X312" s="1"/>
      <c r="Y312" s="1"/>
      <c r="Z312" s="1"/>
      <c r="AA312" s="1"/>
      <c r="AB312" s="1"/>
      <c r="AC312" s="53"/>
      <c r="AD312" s="1"/>
      <c r="AE312" s="1"/>
      <c r="AF312" s="1"/>
      <c r="AG312" s="1"/>
      <c r="AH312" s="1"/>
      <c r="AI312" s="1"/>
      <c r="AJ312" s="1"/>
      <c r="AK312" s="1"/>
      <c r="AL312" s="10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53"/>
      <c r="BV312" s="53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</row>
    <row r="313" spans="1:92">
      <c r="A313" s="3"/>
      <c r="B313" s="3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0"/>
      <c r="U313" s="1"/>
      <c r="V313" s="1"/>
      <c r="W313" s="1"/>
      <c r="X313" s="1"/>
      <c r="Y313" s="1"/>
      <c r="Z313" s="1"/>
      <c r="AA313" s="1"/>
      <c r="AB313" s="1"/>
      <c r="AC313" s="53"/>
      <c r="AD313" s="1"/>
      <c r="AE313" s="1"/>
      <c r="AF313" s="1"/>
      <c r="AG313" s="1"/>
      <c r="AH313" s="1"/>
      <c r="AI313" s="1"/>
      <c r="AJ313" s="1"/>
      <c r="AK313" s="1"/>
      <c r="AL313" s="10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53"/>
      <c r="BV313" s="53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</row>
    <row r="314" spans="1:92">
      <c r="A314" s="3"/>
      <c r="B314" s="3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0"/>
      <c r="U314" s="1"/>
      <c r="V314" s="1"/>
      <c r="W314" s="1"/>
      <c r="X314" s="1"/>
      <c r="Y314" s="1"/>
      <c r="Z314" s="1"/>
      <c r="AA314" s="1"/>
      <c r="AB314" s="1"/>
      <c r="AC314" s="53"/>
      <c r="AD314" s="1"/>
      <c r="AE314" s="1"/>
      <c r="AF314" s="1"/>
      <c r="AG314" s="1"/>
      <c r="AH314" s="1"/>
      <c r="AI314" s="1"/>
      <c r="AJ314" s="1"/>
      <c r="AK314" s="1"/>
      <c r="AL314" s="10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53"/>
      <c r="BV314" s="53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</row>
    <row r="315" spans="1:92">
      <c r="A315" s="3"/>
      <c r="B315" s="3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0"/>
      <c r="U315" s="1"/>
      <c r="V315" s="1"/>
      <c r="W315" s="1"/>
      <c r="X315" s="1"/>
      <c r="Y315" s="1"/>
      <c r="Z315" s="1"/>
      <c r="AA315" s="1"/>
      <c r="AB315" s="1"/>
      <c r="AC315" s="53"/>
      <c r="AD315" s="1"/>
      <c r="AE315" s="1"/>
      <c r="AF315" s="1"/>
      <c r="AG315" s="1"/>
      <c r="AH315" s="1"/>
      <c r="AI315" s="1"/>
      <c r="AJ315" s="1"/>
      <c r="AK315" s="1"/>
      <c r="AL315" s="10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53"/>
      <c r="BV315" s="53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</row>
    <row r="316" spans="1:92">
      <c r="A316" s="3"/>
      <c r="B316" s="3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0"/>
      <c r="U316" s="1"/>
      <c r="V316" s="1"/>
      <c r="W316" s="1"/>
      <c r="X316" s="1"/>
      <c r="Y316" s="1"/>
      <c r="Z316" s="1"/>
      <c r="AA316" s="1"/>
      <c r="AB316" s="1"/>
      <c r="AC316" s="53"/>
      <c r="AD316" s="1"/>
      <c r="AE316" s="1"/>
      <c r="AF316" s="1"/>
      <c r="AG316" s="1"/>
      <c r="AH316" s="1"/>
      <c r="AI316" s="1"/>
      <c r="AJ316" s="1"/>
      <c r="AK316" s="1"/>
      <c r="AL316" s="10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53"/>
      <c r="BV316" s="53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</row>
    <row r="317" spans="1:92">
      <c r="A317" s="3"/>
      <c r="B317" s="3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0"/>
      <c r="U317" s="1"/>
      <c r="V317" s="1"/>
      <c r="W317" s="1"/>
      <c r="X317" s="1"/>
      <c r="Y317" s="1"/>
      <c r="Z317" s="1"/>
      <c r="AA317" s="1"/>
      <c r="AB317" s="1"/>
      <c r="AC317" s="53"/>
      <c r="AD317" s="1"/>
      <c r="AE317" s="1"/>
      <c r="AF317" s="1"/>
      <c r="AG317" s="1"/>
      <c r="AH317" s="1"/>
      <c r="AI317" s="1"/>
      <c r="AJ317" s="1"/>
      <c r="AK317" s="1"/>
      <c r="AL317" s="10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53"/>
      <c r="BV317" s="53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</row>
    <row r="318" spans="1:92">
      <c r="A318" s="3"/>
      <c r="B318" s="3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0"/>
      <c r="U318" s="1"/>
      <c r="V318" s="1"/>
      <c r="W318" s="1"/>
      <c r="X318" s="1"/>
      <c r="Y318" s="1"/>
      <c r="Z318" s="1"/>
      <c r="AA318" s="1"/>
      <c r="AB318" s="1"/>
      <c r="AC318" s="53"/>
      <c r="AD318" s="1"/>
      <c r="AE318" s="1"/>
      <c r="AF318" s="1"/>
      <c r="AG318" s="1"/>
      <c r="AH318" s="1"/>
      <c r="AI318" s="1"/>
      <c r="AJ318" s="1"/>
      <c r="AK318" s="1"/>
      <c r="AL318" s="10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53"/>
      <c r="BV318" s="53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</row>
    <row r="319" spans="1:92">
      <c r="A319" s="3"/>
      <c r="B319" s="3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0"/>
      <c r="U319" s="1"/>
      <c r="V319" s="1"/>
      <c r="W319" s="1"/>
      <c r="X319" s="1"/>
      <c r="Y319" s="1"/>
      <c r="Z319" s="1"/>
      <c r="AA319" s="1"/>
      <c r="AB319" s="1"/>
      <c r="AC319" s="53"/>
      <c r="AD319" s="1"/>
      <c r="AE319" s="1"/>
      <c r="AF319" s="1"/>
      <c r="AG319" s="1"/>
      <c r="AH319" s="1"/>
      <c r="AI319" s="1"/>
      <c r="AJ319" s="1"/>
      <c r="AK319" s="1"/>
      <c r="AL319" s="10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53"/>
      <c r="BV319" s="53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</row>
    <row r="320" spans="1:92">
      <c r="A320" s="3"/>
      <c r="B320" s="3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0"/>
      <c r="U320" s="1"/>
      <c r="V320" s="1"/>
      <c r="W320" s="1"/>
      <c r="X320" s="1"/>
      <c r="Y320" s="1"/>
      <c r="Z320" s="1"/>
      <c r="AA320" s="1"/>
      <c r="AB320" s="1"/>
      <c r="AC320" s="53"/>
      <c r="AD320" s="1"/>
      <c r="AE320" s="1"/>
      <c r="AF320" s="1"/>
      <c r="AG320" s="1"/>
      <c r="AH320" s="1"/>
      <c r="AI320" s="1"/>
      <c r="AJ320" s="1"/>
      <c r="AK320" s="1"/>
      <c r="AL320" s="10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53"/>
      <c r="BV320" s="53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</row>
    <row r="321" spans="1:92">
      <c r="A321" s="3"/>
      <c r="B321" s="3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0"/>
      <c r="U321" s="1"/>
      <c r="V321" s="1"/>
      <c r="W321" s="1"/>
      <c r="X321" s="1"/>
      <c r="Y321" s="1"/>
      <c r="Z321" s="1"/>
      <c r="AA321" s="1"/>
      <c r="AB321" s="1"/>
      <c r="AC321" s="53"/>
      <c r="AD321" s="1"/>
      <c r="AE321" s="1"/>
      <c r="AF321" s="1"/>
      <c r="AG321" s="1"/>
      <c r="AH321" s="1"/>
      <c r="AI321" s="1"/>
      <c r="AJ321" s="1"/>
      <c r="AK321" s="1"/>
      <c r="AL321" s="10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53"/>
      <c r="BV321" s="53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</row>
    <row r="322" spans="1:92">
      <c r="A322" s="3"/>
      <c r="B322" s="3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0"/>
      <c r="U322" s="1"/>
      <c r="V322" s="1"/>
      <c r="W322" s="1"/>
      <c r="X322" s="1"/>
      <c r="Y322" s="1"/>
      <c r="Z322" s="1"/>
      <c r="AA322" s="1"/>
      <c r="AB322" s="1"/>
      <c r="AC322" s="53"/>
      <c r="AD322" s="1"/>
      <c r="AE322" s="1"/>
      <c r="AF322" s="1"/>
      <c r="AG322" s="1"/>
      <c r="AH322" s="1"/>
      <c r="AI322" s="1"/>
      <c r="AJ322" s="1"/>
      <c r="AK322" s="1"/>
      <c r="AL322" s="10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53"/>
      <c r="BV322" s="53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</row>
    <row r="323" spans="1:92">
      <c r="A323" s="3"/>
      <c r="B323" s="3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0"/>
      <c r="U323" s="1"/>
      <c r="V323" s="1"/>
      <c r="W323" s="1"/>
      <c r="X323" s="1"/>
      <c r="Y323" s="1"/>
      <c r="Z323" s="1"/>
      <c r="AA323" s="1"/>
      <c r="AB323" s="1"/>
      <c r="AC323" s="53"/>
      <c r="AD323" s="1"/>
      <c r="AE323" s="1"/>
      <c r="AF323" s="1"/>
      <c r="AG323" s="1"/>
      <c r="AH323" s="1"/>
      <c r="AI323" s="1"/>
      <c r="AJ323" s="1"/>
      <c r="AK323" s="1"/>
      <c r="AL323" s="10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53"/>
      <c r="BV323" s="53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</row>
    <row r="324" spans="1:92">
      <c r="A324" s="3"/>
      <c r="B324" s="3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0"/>
      <c r="U324" s="1"/>
      <c r="V324" s="1"/>
      <c r="W324" s="1"/>
      <c r="X324" s="1"/>
      <c r="Y324" s="1"/>
      <c r="Z324" s="1"/>
      <c r="AA324" s="1"/>
      <c r="AB324" s="1"/>
      <c r="AC324" s="53"/>
      <c r="AD324" s="1"/>
      <c r="AE324" s="1"/>
      <c r="AF324" s="1"/>
      <c r="AG324" s="1"/>
      <c r="AH324" s="1"/>
      <c r="AI324" s="1"/>
      <c r="AJ324" s="1"/>
      <c r="AK324" s="1"/>
      <c r="AL324" s="10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53"/>
      <c r="BV324" s="53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</row>
    <row r="325" spans="1:92">
      <c r="A325" s="3"/>
      <c r="B325" s="3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0"/>
      <c r="U325" s="1"/>
      <c r="V325" s="1"/>
      <c r="W325" s="1"/>
      <c r="X325" s="1"/>
      <c r="Y325" s="1"/>
      <c r="Z325" s="1"/>
      <c r="AA325" s="1"/>
      <c r="AB325" s="1"/>
      <c r="AC325" s="53"/>
      <c r="AD325" s="1"/>
      <c r="AE325" s="1"/>
      <c r="AF325" s="1"/>
      <c r="AG325" s="1"/>
      <c r="AH325" s="1"/>
      <c r="AI325" s="1"/>
      <c r="AJ325" s="1"/>
      <c r="AK325" s="1"/>
      <c r="AL325" s="10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53"/>
      <c r="BV325" s="53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</row>
    <row r="326" spans="1:92">
      <c r="A326" s="3"/>
      <c r="B326" s="3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0"/>
      <c r="U326" s="1"/>
      <c r="V326" s="1"/>
      <c r="W326" s="1"/>
      <c r="X326" s="1"/>
      <c r="Y326" s="1"/>
      <c r="Z326" s="1"/>
      <c r="AA326" s="1"/>
      <c r="AB326" s="1"/>
      <c r="AC326" s="53"/>
      <c r="AD326" s="1"/>
      <c r="AE326" s="1"/>
      <c r="AF326" s="1"/>
      <c r="AG326" s="1"/>
      <c r="AH326" s="1"/>
      <c r="AI326" s="1"/>
      <c r="AJ326" s="1"/>
      <c r="AK326" s="1"/>
      <c r="AL326" s="10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53"/>
      <c r="BV326" s="53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</row>
    <row r="327" spans="1:92">
      <c r="A327" s="3"/>
      <c r="B327" s="3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0"/>
      <c r="U327" s="1"/>
      <c r="V327" s="1"/>
      <c r="W327" s="1"/>
      <c r="X327" s="1"/>
      <c r="Y327" s="1"/>
      <c r="Z327" s="1"/>
      <c r="AA327" s="1"/>
      <c r="AB327" s="1"/>
      <c r="AC327" s="53"/>
      <c r="AD327" s="1"/>
      <c r="AE327" s="1"/>
      <c r="AF327" s="1"/>
      <c r="AG327" s="1"/>
      <c r="AH327" s="1"/>
      <c r="AI327" s="1"/>
      <c r="AJ327" s="1"/>
      <c r="AK327" s="1"/>
      <c r="AL327" s="10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53"/>
      <c r="BV327" s="53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</row>
    <row r="328" spans="1:92">
      <c r="A328" s="3"/>
      <c r="B328" s="3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0"/>
      <c r="U328" s="1"/>
      <c r="V328" s="1"/>
      <c r="W328" s="1"/>
      <c r="X328" s="1"/>
      <c r="Y328" s="1"/>
      <c r="Z328" s="1"/>
      <c r="AA328" s="1"/>
      <c r="AB328" s="1"/>
      <c r="AC328" s="53"/>
      <c r="AD328" s="1"/>
      <c r="AE328" s="1"/>
      <c r="AF328" s="1"/>
      <c r="AG328" s="1"/>
      <c r="AH328" s="1"/>
      <c r="AI328" s="1"/>
      <c r="AJ328" s="1"/>
      <c r="AK328" s="1"/>
      <c r="AL328" s="10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53"/>
      <c r="BV328" s="53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</row>
    <row r="329" spans="1:92">
      <c r="A329" s="3"/>
      <c r="B329" s="3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0"/>
      <c r="U329" s="1"/>
      <c r="V329" s="1"/>
      <c r="W329" s="1"/>
      <c r="X329" s="1"/>
      <c r="Y329" s="1"/>
      <c r="Z329" s="1"/>
      <c r="AA329" s="1"/>
      <c r="AB329" s="1"/>
      <c r="AC329" s="53"/>
      <c r="AD329" s="1"/>
      <c r="AE329" s="1"/>
      <c r="AF329" s="1"/>
      <c r="AG329" s="1"/>
      <c r="AH329" s="1"/>
      <c r="AI329" s="1"/>
      <c r="AJ329" s="1"/>
      <c r="AK329" s="1"/>
      <c r="AL329" s="10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53"/>
      <c r="BV329" s="53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</row>
    <row r="330" spans="1:92">
      <c r="A330" s="3"/>
      <c r="B330" s="3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0"/>
      <c r="U330" s="1"/>
      <c r="V330" s="1"/>
      <c r="W330" s="1"/>
      <c r="X330" s="1"/>
      <c r="Y330" s="1"/>
      <c r="Z330" s="1"/>
      <c r="AA330" s="1"/>
      <c r="AB330" s="1"/>
      <c r="AC330" s="53"/>
      <c r="AD330" s="1"/>
      <c r="AE330" s="1"/>
      <c r="AF330" s="1"/>
      <c r="AG330" s="1"/>
      <c r="AH330" s="1"/>
      <c r="AI330" s="1"/>
      <c r="AJ330" s="1"/>
      <c r="AK330" s="1"/>
      <c r="AL330" s="10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53"/>
      <c r="BV330" s="53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</row>
    <row r="331" spans="1:92">
      <c r="A331" s="3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0"/>
      <c r="U331" s="1"/>
      <c r="V331" s="1"/>
      <c r="W331" s="1"/>
      <c r="X331" s="1"/>
      <c r="Y331" s="1"/>
      <c r="Z331" s="1"/>
      <c r="AA331" s="1"/>
      <c r="AB331" s="1"/>
      <c r="AC331" s="53"/>
      <c r="AD331" s="1"/>
      <c r="AE331" s="1"/>
      <c r="AF331" s="1"/>
      <c r="AG331" s="1"/>
      <c r="AH331" s="1"/>
      <c r="AI331" s="1"/>
      <c r="AJ331" s="1"/>
      <c r="AK331" s="1"/>
      <c r="AL331" s="10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53"/>
      <c r="BV331" s="53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</row>
    <row r="332" spans="1:92">
      <c r="A332" s="3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0"/>
      <c r="U332" s="1"/>
      <c r="V332" s="1"/>
      <c r="W332" s="1"/>
      <c r="X332" s="1"/>
      <c r="Y332" s="1"/>
      <c r="Z332" s="1"/>
      <c r="AA332" s="1"/>
      <c r="AB332" s="1"/>
      <c r="AC332" s="53"/>
      <c r="AD332" s="1"/>
      <c r="AE332" s="1"/>
      <c r="AF332" s="1"/>
      <c r="AG332" s="1"/>
      <c r="AH332" s="1"/>
      <c r="AI332" s="1"/>
      <c r="AJ332" s="1"/>
      <c r="AK332" s="1"/>
      <c r="AL332" s="10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53"/>
      <c r="BV332" s="53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</row>
    <row r="333" spans="1:92">
      <c r="A333" s="3"/>
      <c r="B333" s="3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0"/>
      <c r="U333" s="1"/>
      <c r="V333" s="1"/>
      <c r="W333" s="1"/>
      <c r="X333" s="1"/>
      <c r="Y333" s="1"/>
      <c r="Z333" s="1"/>
      <c r="AA333" s="1"/>
      <c r="AB333" s="1"/>
      <c r="AC333" s="53"/>
      <c r="AD333" s="1"/>
      <c r="AE333" s="1"/>
      <c r="AF333" s="1"/>
      <c r="AG333" s="1"/>
      <c r="AH333" s="1"/>
      <c r="AI333" s="1"/>
      <c r="AJ333" s="1"/>
      <c r="AK333" s="1"/>
      <c r="AL333" s="10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53"/>
      <c r="BV333" s="53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</row>
    <row r="334" spans="1:92">
      <c r="A334" s="3"/>
      <c r="B334" s="3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0"/>
      <c r="U334" s="1"/>
      <c r="V334" s="1"/>
      <c r="W334" s="1"/>
      <c r="X334" s="1"/>
      <c r="Y334" s="1"/>
      <c r="Z334" s="1"/>
      <c r="AA334" s="1"/>
      <c r="AB334" s="1"/>
      <c r="AC334" s="53"/>
      <c r="AD334" s="1"/>
      <c r="AE334" s="1"/>
      <c r="AF334" s="1"/>
      <c r="AG334" s="1"/>
      <c r="AH334" s="1"/>
      <c r="AI334" s="1"/>
      <c r="AJ334" s="1"/>
      <c r="AK334" s="1"/>
      <c r="AL334" s="10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53"/>
      <c r="BV334" s="53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</row>
    <row r="335" spans="1:92">
      <c r="A335" s="3"/>
      <c r="B335" s="3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0"/>
      <c r="U335" s="1"/>
      <c r="V335" s="1"/>
      <c r="W335" s="1"/>
      <c r="X335" s="1"/>
      <c r="Y335" s="1"/>
      <c r="Z335" s="1"/>
      <c r="AA335" s="1"/>
      <c r="AB335" s="1"/>
      <c r="AC335" s="53"/>
      <c r="AD335" s="1"/>
      <c r="AE335" s="1"/>
      <c r="AF335" s="1"/>
      <c r="AG335" s="1"/>
      <c r="AH335" s="1"/>
      <c r="AI335" s="1"/>
      <c r="AJ335" s="1"/>
      <c r="AK335" s="1"/>
      <c r="AL335" s="10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53"/>
      <c r="BV335" s="53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</row>
    <row r="336" spans="1:92">
      <c r="A336" s="3"/>
      <c r="B336" s="3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0"/>
      <c r="U336" s="1"/>
      <c r="V336" s="1"/>
      <c r="W336" s="1"/>
      <c r="X336" s="1"/>
      <c r="Y336" s="1"/>
      <c r="Z336" s="1"/>
      <c r="AA336" s="1"/>
      <c r="AB336" s="1"/>
      <c r="AC336" s="53"/>
      <c r="AD336" s="1"/>
      <c r="AE336" s="1"/>
      <c r="AF336" s="1"/>
      <c r="AG336" s="1"/>
      <c r="AH336" s="1"/>
      <c r="AI336" s="1"/>
      <c r="AJ336" s="1"/>
      <c r="AK336" s="1"/>
      <c r="AL336" s="10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53"/>
      <c r="BV336" s="53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</row>
    <row r="337" spans="1:92">
      <c r="A337" s="3"/>
      <c r="B337" s="3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0"/>
      <c r="U337" s="1"/>
      <c r="V337" s="1"/>
      <c r="W337" s="1"/>
      <c r="X337" s="1"/>
      <c r="Y337" s="1"/>
      <c r="Z337" s="1"/>
      <c r="AA337" s="1"/>
      <c r="AB337" s="1"/>
      <c r="AC337" s="53"/>
      <c r="AD337" s="1"/>
      <c r="AE337" s="1"/>
      <c r="AF337" s="1"/>
      <c r="AG337" s="1"/>
      <c r="AH337" s="1"/>
      <c r="AI337" s="1"/>
      <c r="AJ337" s="1"/>
      <c r="AK337" s="1"/>
      <c r="AL337" s="10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53"/>
      <c r="BV337" s="53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</row>
    <row r="338" spans="1:92">
      <c r="A338" s="3"/>
      <c r="B338" s="3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0"/>
      <c r="U338" s="1"/>
      <c r="V338" s="1"/>
      <c r="W338" s="1"/>
      <c r="X338" s="1"/>
      <c r="Y338" s="1"/>
      <c r="Z338" s="1"/>
      <c r="AA338" s="1"/>
      <c r="AB338" s="1"/>
      <c r="AC338" s="53"/>
      <c r="AD338" s="1"/>
      <c r="AE338" s="1"/>
      <c r="AF338" s="1"/>
      <c r="AG338" s="1"/>
      <c r="AH338" s="1"/>
      <c r="AI338" s="1"/>
      <c r="AJ338" s="1"/>
      <c r="AK338" s="1"/>
      <c r="AL338" s="10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53"/>
      <c r="BV338" s="53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</row>
    <row r="339" spans="1:92">
      <c r="A339" s="3"/>
      <c r="B339" s="3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0"/>
      <c r="U339" s="1"/>
      <c r="V339" s="1"/>
      <c r="W339" s="1"/>
      <c r="X339" s="1"/>
      <c r="Y339" s="1"/>
      <c r="Z339" s="1"/>
      <c r="AA339" s="1"/>
      <c r="AB339" s="1"/>
      <c r="AC339" s="53"/>
      <c r="AD339" s="1"/>
      <c r="AE339" s="1"/>
      <c r="AF339" s="1"/>
      <c r="AG339" s="1"/>
      <c r="AH339" s="1"/>
      <c r="AI339" s="1"/>
      <c r="AJ339" s="1"/>
      <c r="AK339" s="1"/>
      <c r="AL339" s="10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53"/>
      <c r="BV339" s="53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</row>
    <row r="340" spans="1:92">
      <c r="A340" s="3"/>
      <c r="B340" s="3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0"/>
      <c r="U340" s="1"/>
      <c r="V340" s="1"/>
      <c r="W340" s="1"/>
      <c r="X340" s="1"/>
      <c r="Y340" s="1"/>
      <c r="Z340" s="1"/>
      <c r="AA340" s="1"/>
      <c r="AB340" s="1"/>
      <c r="AC340" s="53"/>
      <c r="AD340" s="1"/>
      <c r="AE340" s="1"/>
      <c r="AF340" s="1"/>
      <c r="AG340" s="1"/>
      <c r="AH340" s="1"/>
      <c r="AI340" s="1"/>
      <c r="AJ340" s="1"/>
      <c r="AK340" s="1"/>
      <c r="AL340" s="10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53"/>
      <c r="BV340" s="53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</row>
    <row r="341" spans="1:92">
      <c r="A341" s="3"/>
      <c r="B341" s="3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0"/>
      <c r="U341" s="1"/>
      <c r="V341" s="1"/>
      <c r="W341" s="1"/>
      <c r="X341" s="1"/>
      <c r="Y341" s="1"/>
      <c r="Z341" s="1"/>
      <c r="AA341" s="1"/>
      <c r="AB341" s="1"/>
      <c r="AC341" s="53"/>
      <c r="AD341" s="1"/>
      <c r="AE341" s="1"/>
      <c r="AF341" s="1"/>
      <c r="AG341" s="1"/>
      <c r="AH341" s="1"/>
      <c r="AI341" s="1"/>
      <c r="AJ341" s="1"/>
      <c r="AK341" s="1"/>
      <c r="AL341" s="10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53"/>
      <c r="BV341" s="53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</row>
    <row r="342" spans="1:92">
      <c r="A342" s="3"/>
      <c r="B342" s="3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0"/>
      <c r="U342" s="1"/>
      <c r="V342" s="1"/>
      <c r="W342" s="1"/>
      <c r="X342" s="1"/>
      <c r="Y342" s="1"/>
      <c r="Z342" s="1"/>
      <c r="AA342" s="1"/>
      <c r="AB342" s="1"/>
      <c r="AC342" s="53"/>
      <c r="AD342" s="1"/>
      <c r="AE342" s="1"/>
      <c r="AF342" s="1"/>
      <c r="AG342" s="1"/>
      <c r="AH342" s="1"/>
      <c r="AI342" s="1"/>
      <c r="AJ342" s="1"/>
      <c r="AK342" s="1"/>
      <c r="AL342" s="10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53"/>
      <c r="BV342" s="53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</row>
    <row r="343" spans="1:92">
      <c r="A343" s="3"/>
      <c r="B343" s="3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0"/>
      <c r="U343" s="1"/>
      <c r="V343" s="1"/>
      <c r="W343" s="1"/>
      <c r="X343" s="1"/>
      <c r="Y343" s="1"/>
      <c r="Z343" s="1"/>
      <c r="AA343" s="1"/>
      <c r="AB343" s="1"/>
      <c r="AC343" s="53"/>
      <c r="AD343" s="1"/>
      <c r="AE343" s="1"/>
      <c r="AF343" s="1"/>
      <c r="AG343" s="1"/>
      <c r="AH343" s="1"/>
      <c r="AI343" s="1"/>
      <c r="AJ343" s="1"/>
      <c r="AK343" s="1"/>
      <c r="AL343" s="10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53"/>
      <c r="BV343" s="53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</row>
    <row r="344" spans="1:92">
      <c r="A344" s="3"/>
      <c r="B344" s="3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0"/>
      <c r="U344" s="1"/>
      <c r="V344" s="1"/>
      <c r="W344" s="1"/>
      <c r="X344" s="1"/>
      <c r="Y344" s="1"/>
      <c r="Z344" s="1"/>
      <c r="AA344" s="1"/>
      <c r="AB344" s="1"/>
      <c r="AC344" s="53"/>
      <c r="AD344" s="1"/>
      <c r="AE344" s="1"/>
      <c r="AF344" s="1"/>
      <c r="AG344" s="1"/>
      <c r="AH344" s="1"/>
      <c r="AI344" s="1"/>
      <c r="AJ344" s="1"/>
      <c r="AK344" s="1"/>
      <c r="AL344" s="10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53"/>
      <c r="BV344" s="53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</row>
    <row r="345" spans="1:92">
      <c r="A345" s="3"/>
      <c r="B345" s="3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0"/>
      <c r="U345" s="1"/>
      <c r="V345" s="1"/>
      <c r="W345" s="1"/>
      <c r="X345" s="1"/>
      <c r="Y345" s="1"/>
      <c r="Z345" s="1"/>
      <c r="AA345" s="1"/>
      <c r="AB345" s="1"/>
      <c r="AC345" s="53"/>
      <c r="AD345" s="1"/>
      <c r="AE345" s="1"/>
      <c r="AF345" s="1"/>
      <c r="AG345" s="1"/>
      <c r="AH345" s="1"/>
      <c r="AI345" s="1"/>
      <c r="AJ345" s="1"/>
      <c r="AK345" s="1"/>
      <c r="AL345" s="10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53"/>
      <c r="BV345" s="53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</row>
    <row r="346" spans="1:92">
      <c r="A346" s="3"/>
      <c r="B346" s="3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0"/>
      <c r="U346" s="1"/>
      <c r="V346" s="1"/>
      <c r="W346" s="1"/>
      <c r="X346" s="1"/>
      <c r="Y346" s="1"/>
      <c r="Z346" s="1"/>
      <c r="AA346" s="1"/>
      <c r="AB346" s="1"/>
      <c r="AC346" s="53"/>
      <c r="AD346" s="1"/>
      <c r="AE346" s="1"/>
      <c r="AF346" s="1"/>
      <c r="AG346" s="1"/>
      <c r="AH346" s="1"/>
      <c r="AI346" s="1"/>
      <c r="AJ346" s="1"/>
      <c r="AK346" s="1"/>
      <c r="AL346" s="10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53"/>
      <c r="BV346" s="53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</row>
    <row r="347" spans="1:92">
      <c r="A347" s="3"/>
      <c r="B347" s="3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0"/>
      <c r="U347" s="1"/>
      <c r="V347" s="1"/>
      <c r="W347" s="1"/>
      <c r="X347" s="1"/>
      <c r="Y347" s="1"/>
      <c r="Z347" s="1"/>
      <c r="AA347" s="1"/>
      <c r="AB347" s="1"/>
      <c r="AC347" s="53"/>
      <c r="AD347" s="1"/>
      <c r="AE347" s="1"/>
      <c r="AF347" s="1"/>
      <c r="AG347" s="1"/>
      <c r="AH347" s="1"/>
      <c r="AI347" s="1"/>
      <c r="AJ347" s="1"/>
      <c r="AK347" s="1"/>
      <c r="AL347" s="10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53"/>
      <c r="BV347" s="53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</row>
    <row r="348" spans="1:92">
      <c r="A348" s="3"/>
      <c r="B348" s="3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0"/>
      <c r="U348" s="1"/>
      <c r="V348" s="1"/>
      <c r="W348" s="1"/>
      <c r="X348" s="1"/>
      <c r="Y348" s="1"/>
      <c r="Z348" s="1"/>
      <c r="AA348" s="1"/>
      <c r="AB348" s="1"/>
      <c r="AC348" s="53"/>
      <c r="AD348" s="1"/>
      <c r="AE348" s="1"/>
      <c r="AF348" s="1"/>
      <c r="AG348" s="1"/>
      <c r="AH348" s="1"/>
      <c r="AI348" s="1"/>
      <c r="AJ348" s="1"/>
      <c r="AK348" s="1"/>
      <c r="AL348" s="10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53"/>
      <c r="BV348" s="53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</row>
    <row r="349" spans="1:92">
      <c r="A349" s="3"/>
      <c r="B349" s="3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0"/>
      <c r="U349" s="1"/>
      <c r="V349" s="1"/>
      <c r="W349" s="1"/>
      <c r="X349" s="1"/>
      <c r="Y349" s="1"/>
      <c r="Z349" s="1"/>
      <c r="AA349" s="1"/>
      <c r="AB349" s="1"/>
      <c r="AC349" s="53"/>
      <c r="AD349" s="1"/>
      <c r="AE349" s="1"/>
      <c r="AF349" s="1"/>
      <c r="AG349" s="1"/>
      <c r="AH349" s="1"/>
      <c r="AI349" s="1"/>
      <c r="AJ349" s="1"/>
      <c r="AK349" s="1"/>
      <c r="AL349" s="10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53"/>
      <c r="BV349" s="53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</row>
    <row r="350" spans="1:92">
      <c r="A350" s="3"/>
      <c r="B350" s="3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0"/>
      <c r="U350" s="1"/>
      <c r="V350" s="1"/>
      <c r="W350" s="1"/>
      <c r="X350" s="1"/>
      <c r="Y350" s="1"/>
      <c r="Z350" s="1"/>
      <c r="AA350" s="1"/>
      <c r="AB350" s="1"/>
      <c r="AC350" s="53"/>
      <c r="AD350" s="1"/>
      <c r="AE350" s="1"/>
      <c r="AF350" s="1"/>
      <c r="AG350" s="1"/>
      <c r="AH350" s="1"/>
      <c r="AI350" s="1"/>
      <c r="AJ350" s="1"/>
      <c r="AK350" s="1"/>
      <c r="AL350" s="10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53"/>
      <c r="BV350" s="53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</row>
    <row r="351" spans="1:92">
      <c r="A351" s="3"/>
      <c r="B351" s="3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0"/>
      <c r="U351" s="1"/>
      <c r="V351" s="1"/>
      <c r="W351" s="1"/>
      <c r="X351" s="1"/>
      <c r="Y351" s="1"/>
      <c r="Z351" s="1"/>
      <c r="AA351" s="1"/>
      <c r="AB351" s="1"/>
      <c r="AC351" s="53"/>
      <c r="AD351" s="1"/>
      <c r="AE351" s="1"/>
      <c r="AF351" s="1"/>
      <c r="AG351" s="1"/>
      <c r="AH351" s="1"/>
      <c r="AI351" s="1"/>
      <c r="AJ351" s="1"/>
      <c r="AK351" s="1"/>
      <c r="AL351" s="10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53"/>
      <c r="BV351" s="53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</row>
    <row r="352" spans="1:92">
      <c r="A352" s="3"/>
      <c r="B352" s="3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0"/>
      <c r="U352" s="1"/>
      <c r="V352" s="1"/>
      <c r="W352" s="1"/>
      <c r="X352" s="1"/>
      <c r="Y352" s="1"/>
      <c r="Z352" s="1"/>
      <c r="AA352" s="1"/>
      <c r="AB352" s="1"/>
      <c r="AC352" s="53"/>
      <c r="AD352" s="1"/>
      <c r="AE352" s="1"/>
      <c r="AF352" s="1"/>
      <c r="AG352" s="1"/>
      <c r="AH352" s="1"/>
      <c r="AI352" s="1"/>
      <c r="AJ352" s="1"/>
      <c r="AK352" s="1"/>
      <c r="AL352" s="10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53"/>
      <c r="BV352" s="53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</row>
    <row r="353" spans="1:92">
      <c r="A353" s="3"/>
      <c r="B353" s="3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0"/>
      <c r="U353" s="1"/>
      <c r="V353" s="1"/>
      <c r="W353" s="1"/>
      <c r="X353" s="1"/>
      <c r="Y353" s="1"/>
      <c r="Z353" s="1"/>
      <c r="AA353" s="1"/>
      <c r="AB353" s="1"/>
      <c r="AC353" s="53"/>
      <c r="AD353" s="1"/>
      <c r="AE353" s="1"/>
      <c r="AF353" s="1"/>
      <c r="AG353" s="1"/>
      <c r="AH353" s="1"/>
      <c r="AI353" s="1"/>
      <c r="AJ353" s="1"/>
      <c r="AK353" s="1"/>
      <c r="AL353" s="10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53"/>
      <c r="BV353" s="53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</row>
    <row r="354" spans="1:92">
      <c r="A354" s="3"/>
      <c r="B354" s="3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0"/>
      <c r="U354" s="1"/>
      <c r="V354" s="1"/>
      <c r="W354" s="1"/>
      <c r="X354" s="1"/>
      <c r="Y354" s="1"/>
      <c r="Z354" s="1"/>
      <c r="AA354" s="1"/>
      <c r="AB354" s="1"/>
      <c r="AC354" s="53"/>
      <c r="AD354" s="1"/>
      <c r="AE354" s="1"/>
      <c r="AF354" s="1"/>
      <c r="AG354" s="1"/>
      <c r="AH354" s="1"/>
      <c r="AI354" s="1"/>
      <c r="AJ354" s="1"/>
      <c r="AK354" s="1"/>
      <c r="AL354" s="10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53"/>
      <c r="BV354" s="53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</row>
    <row r="355" spans="1:92">
      <c r="A355" s="3"/>
      <c r="B355" s="3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0"/>
      <c r="U355" s="1"/>
      <c r="V355" s="1"/>
      <c r="W355" s="1"/>
      <c r="X355" s="1"/>
      <c r="Y355" s="1"/>
      <c r="Z355" s="1"/>
      <c r="AA355" s="1"/>
      <c r="AB355" s="1"/>
      <c r="AC355" s="53"/>
      <c r="AD355" s="1"/>
      <c r="AE355" s="1"/>
      <c r="AF355" s="1"/>
      <c r="AG355" s="1"/>
      <c r="AH355" s="1"/>
      <c r="AI355" s="1"/>
      <c r="AJ355" s="1"/>
      <c r="AK355" s="1"/>
      <c r="AL355" s="10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53"/>
      <c r="BV355" s="53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</row>
    <row r="356" spans="1:92">
      <c r="A356" s="3"/>
      <c r="B356" s="3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0"/>
      <c r="U356" s="1"/>
      <c r="V356" s="1"/>
      <c r="W356" s="1"/>
      <c r="X356" s="1"/>
      <c r="Y356" s="1"/>
      <c r="Z356" s="1"/>
      <c r="AA356" s="1"/>
      <c r="AB356" s="1"/>
      <c r="AC356" s="53"/>
      <c r="AD356" s="1"/>
      <c r="AE356" s="1"/>
      <c r="AF356" s="1"/>
      <c r="AG356" s="1"/>
      <c r="AH356" s="1"/>
      <c r="AI356" s="1"/>
      <c r="AJ356" s="1"/>
      <c r="AK356" s="1"/>
      <c r="AL356" s="10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53"/>
      <c r="BV356" s="53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</row>
    <row r="357" spans="1:92">
      <c r="A357" s="3"/>
      <c r="B357" s="3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0"/>
      <c r="U357" s="1"/>
      <c r="V357" s="1"/>
      <c r="W357" s="1"/>
      <c r="X357" s="1"/>
      <c r="Y357" s="1"/>
      <c r="Z357" s="1"/>
      <c r="AA357" s="1"/>
      <c r="AB357" s="1"/>
      <c r="AC357" s="53"/>
      <c r="AD357" s="1"/>
      <c r="AE357" s="1"/>
      <c r="AF357" s="1"/>
      <c r="AG357" s="1"/>
      <c r="AH357" s="1"/>
      <c r="AI357" s="1"/>
      <c r="AJ357" s="1"/>
      <c r="AK357" s="1"/>
      <c r="AL357" s="10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53"/>
      <c r="BV357" s="53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</row>
    <row r="358" spans="1:92">
      <c r="A358" s="3"/>
      <c r="B358" s="3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0"/>
      <c r="U358" s="1"/>
      <c r="V358" s="1"/>
      <c r="W358" s="1"/>
      <c r="X358" s="1"/>
      <c r="Y358" s="1"/>
      <c r="Z358" s="1"/>
      <c r="AA358" s="1"/>
      <c r="AB358" s="1"/>
      <c r="AC358" s="53"/>
      <c r="AD358" s="1"/>
      <c r="AE358" s="1"/>
      <c r="AF358" s="1"/>
      <c r="AG358" s="1"/>
      <c r="AH358" s="1"/>
      <c r="AI358" s="1"/>
      <c r="AJ358" s="1"/>
      <c r="AK358" s="1"/>
      <c r="AL358" s="10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53"/>
      <c r="BV358" s="53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</row>
    <row r="359" spans="1:92">
      <c r="A359" s="3"/>
      <c r="B359" s="3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0"/>
      <c r="U359" s="1"/>
      <c r="V359" s="1"/>
      <c r="W359" s="1"/>
      <c r="X359" s="1"/>
      <c r="Y359" s="1"/>
      <c r="Z359" s="1"/>
      <c r="AA359" s="1"/>
      <c r="AB359" s="1"/>
      <c r="AC359" s="53"/>
      <c r="AD359" s="1"/>
      <c r="AE359" s="1"/>
      <c r="AF359" s="1"/>
      <c r="AG359" s="1"/>
      <c r="AH359" s="1"/>
      <c r="AI359" s="1"/>
      <c r="AJ359" s="1"/>
      <c r="AK359" s="1"/>
      <c r="AL359" s="10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53"/>
      <c r="BV359" s="53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</row>
    <row r="360" spans="1:92">
      <c r="A360" s="3"/>
      <c r="B360" s="3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0"/>
      <c r="U360" s="1"/>
      <c r="V360" s="1"/>
      <c r="W360" s="1"/>
      <c r="X360" s="1"/>
      <c r="Y360" s="1"/>
      <c r="Z360" s="1"/>
      <c r="AA360" s="1"/>
      <c r="AB360" s="1"/>
      <c r="AC360" s="53"/>
      <c r="AD360" s="1"/>
      <c r="AE360" s="1"/>
      <c r="AF360" s="1"/>
      <c r="AG360" s="1"/>
      <c r="AH360" s="1"/>
      <c r="AI360" s="1"/>
      <c r="AJ360" s="1"/>
      <c r="AK360" s="1"/>
      <c r="AL360" s="10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53"/>
      <c r="BV360" s="53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</row>
    <row r="361" spans="1:92">
      <c r="A361" s="3"/>
      <c r="B361" s="3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0"/>
      <c r="U361" s="1"/>
      <c r="V361" s="1"/>
      <c r="W361" s="1"/>
      <c r="X361" s="1"/>
      <c r="Y361" s="1"/>
      <c r="Z361" s="1"/>
      <c r="AA361" s="1"/>
      <c r="AB361" s="1"/>
      <c r="AC361" s="53"/>
      <c r="AD361" s="1"/>
      <c r="AE361" s="1"/>
      <c r="AF361" s="1"/>
      <c r="AG361" s="1"/>
      <c r="AH361" s="1"/>
      <c r="AI361" s="1"/>
      <c r="AJ361" s="1"/>
      <c r="AK361" s="1"/>
      <c r="AL361" s="10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53"/>
      <c r="BV361" s="53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</row>
    <row r="362" spans="1:92">
      <c r="A362" s="3"/>
      <c r="B362" s="3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0"/>
      <c r="U362" s="1"/>
      <c r="V362" s="1"/>
      <c r="W362" s="1"/>
      <c r="X362" s="1"/>
      <c r="Y362" s="1"/>
      <c r="Z362" s="1"/>
      <c r="AA362" s="1"/>
      <c r="AB362" s="1"/>
      <c r="AC362" s="53"/>
      <c r="AD362" s="1"/>
      <c r="AE362" s="1"/>
      <c r="AF362" s="1"/>
      <c r="AG362" s="1"/>
      <c r="AH362" s="1"/>
      <c r="AI362" s="1"/>
      <c r="AJ362" s="1"/>
      <c r="AK362" s="1"/>
      <c r="AL362" s="10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53"/>
      <c r="BV362" s="53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</row>
    <row r="363" spans="1:92">
      <c r="A363" s="3"/>
      <c r="B363" s="3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0"/>
      <c r="U363" s="1"/>
      <c r="V363" s="1"/>
      <c r="W363" s="1"/>
      <c r="X363" s="1"/>
      <c r="Y363" s="1"/>
      <c r="Z363" s="1"/>
      <c r="AA363" s="1"/>
      <c r="AB363" s="1"/>
      <c r="AC363" s="53"/>
      <c r="AD363" s="1"/>
      <c r="AE363" s="1"/>
      <c r="AF363" s="1"/>
      <c r="AG363" s="1"/>
      <c r="AH363" s="1"/>
      <c r="AI363" s="1"/>
      <c r="AJ363" s="1"/>
      <c r="AK363" s="1"/>
      <c r="AL363" s="10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53"/>
      <c r="BV363" s="53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</row>
    <row r="364" spans="1:92">
      <c r="A364" s="3"/>
      <c r="B364" s="3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0"/>
      <c r="U364" s="1"/>
      <c r="V364" s="1"/>
      <c r="W364" s="1"/>
      <c r="X364" s="1"/>
      <c r="Y364" s="1"/>
      <c r="Z364" s="1"/>
      <c r="AA364" s="1"/>
      <c r="AB364" s="1"/>
      <c r="AC364" s="53"/>
      <c r="AD364" s="1"/>
      <c r="AE364" s="1"/>
      <c r="AF364" s="1"/>
      <c r="AG364" s="1"/>
      <c r="AH364" s="1"/>
      <c r="AI364" s="1"/>
      <c r="AJ364" s="1"/>
      <c r="AK364" s="1"/>
      <c r="AL364" s="10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53"/>
      <c r="BV364" s="53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</row>
    <row r="365" spans="1:92">
      <c r="A365" s="3"/>
      <c r="B365" s="3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0"/>
      <c r="U365" s="1"/>
      <c r="V365" s="1"/>
      <c r="W365" s="1"/>
      <c r="X365" s="1"/>
      <c r="Y365" s="1"/>
      <c r="Z365" s="1"/>
      <c r="AA365" s="1"/>
      <c r="AB365" s="1"/>
      <c r="AC365" s="53"/>
      <c r="AD365" s="1"/>
      <c r="AE365" s="1"/>
      <c r="AF365" s="1"/>
      <c r="AG365" s="1"/>
      <c r="AH365" s="1"/>
      <c r="AI365" s="1"/>
      <c r="AJ365" s="1"/>
      <c r="AK365" s="1"/>
      <c r="AL365" s="10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53"/>
      <c r="BV365" s="53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</row>
    <row r="366" spans="1:92">
      <c r="A366" s="3"/>
      <c r="B366" s="3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0"/>
      <c r="U366" s="1"/>
      <c r="V366" s="1"/>
      <c r="W366" s="1"/>
      <c r="X366" s="1"/>
      <c r="Y366" s="1"/>
      <c r="Z366" s="1"/>
      <c r="AA366" s="1"/>
      <c r="AB366" s="1"/>
      <c r="AC366" s="53"/>
      <c r="AD366" s="1"/>
      <c r="AE366" s="1"/>
      <c r="AF366" s="1"/>
      <c r="AG366" s="1"/>
      <c r="AH366" s="1"/>
      <c r="AI366" s="1"/>
      <c r="AJ366" s="1"/>
      <c r="AK366" s="1"/>
      <c r="AL366" s="10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53"/>
      <c r="BV366" s="53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</row>
    <row r="367" spans="1:92">
      <c r="A367" s="3"/>
      <c r="B367" s="3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0"/>
      <c r="U367" s="1"/>
      <c r="V367" s="1"/>
      <c r="W367" s="1"/>
      <c r="X367" s="1"/>
      <c r="Y367" s="1"/>
      <c r="Z367" s="1"/>
      <c r="AA367" s="1"/>
      <c r="AB367" s="1"/>
      <c r="AC367" s="53"/>
      <c r="AD367" s="1"/>
      <c r="AE367" s="1"/>
      <c r="AF367" s="1"/>
      <c r="AG367" s="1"/>
      <c r="AH367" s="1"/>
      <c r="AI367" s="1"/>
      <c r="AJ367" s="1"/>
      <c r="AK367" s="1"/>
      <c r="AL367" s="10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53"/>
      <c r="BV367" s="53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</row>
    <row r="368" spans="1:92">
      <c r="A368" s="3"/>
      <c r="B368" s="3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0"/>
      <c r="U368" s="1"/>
      <c r="V368" s="1"/>
      <c r="W368" s="1"/>
      <c r="X368" s="1"/>
      <c r="Y368" s="1"/>
      <c r="Z368" s="1"/>
      <c r="AA368" s="1"/>
      <c r="AB368" s="1"/>
      <c r="AC368" s="53"/>
      <c r="AD368" s="1"/>
      <c r="AE368" s="1"/>
      <c r="AF368" s="1"/>
      <c r="AG368" s="1"/>
      <c r="AH368" s="1"/>
      <c r="AI368" s="1"/>
      <c r="AJ368" s="1"/>
      <c r="AK368" s="1"/>
      <c r="AL368" s="10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53"/>
      <c r="BV368" s="53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</row>
    <row r="369" spans="1:92">
      <c r="A369" s="3"/>
      <c r="B369" s="3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0"/>
      <c r="U369" s="1"/>
      <c r="V369" s="1"/>
      <c r="W369" s="1"/>
      <c r="X369" s="1"/>
      <c r="Y369" s="1"/>
      <c r="Z369" s="1"/>
      <c r="AA369" s="1"/>
      <c r="AB369" s="1"/>
      <c r="AC369" s="53"/>
      <c r="AD369" s="1"/>
      <c r="AE369" s="1"/>
      <c r="AF369" s="1"/>
      <c r="AG369" s="1"/>
      <c r="AH369" s="1"/>
      <c r="AI369" s="1"/>
      <c r="AJ369" s="1"/>
      <c r="AK369" s="1"/>
      <c r="AL369" s="10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53"/>
      <c r="BV369" s="53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</row>
    <row r="370" spans="1:92">
      <c r="A370" s="3"/>
      <c r="B370" s="3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0"/>
      <c r="U370" s="1"/>
      <c r="V370" s="1"/>
      <c r="W370" s="1"/>
      <c r="X370" s="1"/>
      <c r="Y370" s="1"/>
      <c r="Z370" s="1"/>
      <c r="AA370" s="1"/>
      <c r="AB370" s="1"/>
      <c r="AC370" s="53"/>
      <c r="AD370" s="1"/>
      <c r="AE370" s="1"/>
      <c r="AF370" s="1"/>
      <c r="AG370" s="1"/>
      <c r="AH370" s="1"/>
      <c r="AI370" s="1"/>
      <c r="AJ370" s="1"/>
      <c r="AK370" s="1"/>
      <c r="AL370" s="10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53"/>
      <c r="BV370" s="53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</row>
    <row r="371" spans="1:92">
      <c r="A371" s="3"/>
      <c r="B371" s="3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0"/>
      <c r="U371" s="1"/>
      <c r="V371" s="1"/>
      <c r="W371" s="1"/>
      <c r="X371" s="1"/>
      <c r="Y371" s="1"/>
      <c r="Z371" s="1"/>
      <c r="AA371" s="1"/>
      <c r="AB371" s="1"/>
      <c r="AC371" s="53"/>
      <c r="AD371" s="1"/>
      <c r="AE371" s="1"/>
      <c r="AF371" s="1"/>
      <c r="AG371" s="1"/>
      <c r="AH371" s="1"/>
      <c r="AI371" s="1"/>
      <c r="AJ371" s="1"/>
      <c r="AK371" s="1"/>
      <c r="AL371" s="10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53"/>
      <c r="BV371" s="53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</row>
    <row r="372" spans="1:92">
      <c r="A372" s="3"/>
      <c r="B372" s="3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0"/>
      <c r="U372" s="1"/>
      <c r="V372" s="1"/>
      <c r="W372" s="1"/>
      <c r="X372" s="1"/>
      <c r="Y372" s="1"/>
      <c r="Z372" s="1"/>
      <c r="AA372" s="1"/>
      <c r="AB372" s="1"/>
      <c r="AC372" s="53"/>
      <c r="AD372" s="1"/>
      <c r="AE372" s="1"/>
      <c r="AF372" s="1"/>
      <c r="AG372" s="1"/>
      <c r="AH372" s="1"/>
      <c r="AI372" s="1"/>
      <c r="AJ372" s="1"/>
      <c r="AK372" s="1"/>
      <c r="AL372" s="10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53"/>
      <c r="BV372" s="53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</row>
    <row r="373" spans="1:92">
      <c r="A373" s="3"/>
      <c r="B373" s="3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0"/>
      <c r="U373" s="1"/>
      <c r="V373" s="1"/>
      <c r="W373" s="1"/>
      <c r="X373" s="1"/>
      <c r="Y373" s="1"/>
      <c r="Z373" s="1"/>
      <c r="AA373" s="1"/>
      <c r="AB373" s="1"/>
      <c r="AC373" s="53"/>
      <c r="AD373" s="1"/>
      <c r="AE373" s="1"/>
      <c r="AF373" s="1"/>
      <c r="AG373" s="1"/>
      <c r="AH373" s="1"/>
      <c r="AI373" s="1"/>
      <c r="AJ373" s="1"/>
      <c r="AK373" s="1"/>
      <c r="AL373" s="10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53"/>
      <c r="BV373" s="53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</row>
    <row r="374" spans="1:92">
      <c r="A374" s="3"/>
      <c r="B374" s="3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0"/>
      <c r="U374" s="1"/>
      <c r="V374" s="1"/>
      <c r="W374" s="1"/>
      <c r="X374" s="1"/>
      <c r="Y374" s="1"/>
      <c r="Z374" s="1"/>
      <c r="AA374" s="1"/>
      <c r="AB374" s="1"/>
      <c r="AC374" s="53"/>
      <c r="AD374" s="1"/>
      <c r="AE374" s="1"/>
      <c r="AF374" s="1"/>
      <c r="AG374" s="1"/>
      <c r="AH374" s="1"/>
      <c r="AI374" s="1"/>
      <c r="AJ374" s="1"/>
      <c r="AK374" s="1"/>
      <c r="AL374" s="10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53"/>
      <c r="BV374" s="53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</row>
    <row r="375" spans="1:92">
      <c r="A375" s="3"/>
      <c r="B375" s="3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0"/>
      <c r="U375" s="1"/>
      <c r="V375" s="1"/>
      <c r="W375" s="1"/>
      <c r="X375" s="1"/>
      <c r="Y375" s="1"/>
      <c r="Z375" s="1"/>
      <c r="AA375" s="1"/>
      <c r="AB375" s="1"/>
      <c r="AC375" s="53"/>
      <c r="AD375" s="1"/>
      <c r="AE375" s="1"/>
      <c r="AF375" s="1"/>
      <c r="AG375" s="1"/>
      <c r="AH375" s="1"/>
      <c r="AI375" s="1"/>
      <c r="AJ375" s="1"/>
      <c r="AK375" s="1"/>
      <c r="AL375" s="10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53"/>
      <c r="BV375" s="53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</row>
    <row r="376" spans="1:92">
      <c r="A376" s="3"/>
      <c r="B376" s="3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0"/>
      <c r="U376" s="1"/>
      <c r="V376" s="1"/>
      <c r="W376" s="1"/>
      <c r="X376" s="1"/>
      <c r="Y376" s="1"/>
      <c r="Z376" s="1"/>
      <c r="AA376" s="1"/>
      <c r="AB376" s="1"/>
      <c r="AC376" s="53"/>
      <c r="AD376" s="1"/>
      <c r="AE376" s="1"/>
      <c r="AF376" s="1"/>
      <c r="AG376" s="1"/>
      <c r="AH376" s="1"/>
      <c r="AI376" s="1"/>
      <c r="AJ376" s="1"/>
      <c r="AK376" s="1"/>
      <c r="AL376" s="10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53"/>
      <c r="BV376" s="53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</row>
    <row r="377" spans="1:92">
      <c r="A377" s="3"/>
      <c r="B377" s="3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0"/>
      <c r="U377" s="1"/>
      <c r="V377" s="1"/>
      <c r="W377" s="1"/>
      <c r="X377" s="1"/>
      <c r="Y377" s="1"/>
      <c r="Z377" s="1"/>
      <c r="AA377" s="1"/>
      <c r="AB377" s="1"/>
      <c r="AC377" s="53"/>
      <c r="AD377" s="1"/>
      <c r="AE377" s="1"/>
      <c r="AF377" s="1"/>
      <c r="AG377" s="1"/>
      <c r="AH377" s="1"/>
      <c r="AI377" s="1"/>
      <c r="AJ377" s="1"/>
      <c r="AK377" s="1"/>
      <c r="AL377" s="10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53"/>
      <c r="BV377" s="53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</row>
    <row r="378" spans="1:92">
      <c r="A378" s="3"/>
      <c r="B378" s="3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0"/>
      <c r="U378" s="1"/>
      <c r="V378" s="1"/>
      <c r="W378" s="1"/>
      <c r="X378" s="1"/>
      <c r="Y378" s="1"/>
      <c r="Z378" s="1"/>
      <c r="AA378" s="1"/>
      <c r="AB378" s="1"/>
      <c r="AC378" s="53"/>
      <c r="AD378" s="1"/>
      <c r="AE378" s="1"/>
      <c r="AF378" s="1"/>
      <c r="AG378" s="1"/>
      <c r="AH378" s="1"/>
      <c r="AI378" s="1"/>
      <c r="AJ378" s="1"/>
      <c r="AK378" s="1"/>
      <c r="AL378" s="10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53"/>
      <c r="BV378" s="53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</row>
    <row r="379" spans="1:92">
      <c r="A379" s="3"/>
      <c r="B379" s="3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0"/>
      <c r="U379" s="1"/>
      <c r="V379" s="1"/>
      <c r="W379" s="1"/>
      <c r="X379" s="1"/>
      <c r="Y379" s="1"/>
      <c r="Z379" s="1"/>
      <c r="AA379" s="1"/>
      <c r="AB379" s="1"/>
      <c r="AC379" s="53"/>
      <c r="AD379" s="1"/>
      <c r="AE379" s="1"/>
      <c r="AF379" s="1"/>
      <c r="AG379" s="1"/>
      <c r="AH379" s="1"/>
      <c r="AI379" s="1"/>
      <c r="AJ379" s="1"/>
      <c r="AK379" s="1"/>
      <c r="AL379" s="10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53"/>
      <c r="BV379" s="53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</row>
    <row r="380" spans="1:92">
      <c r="A380" s="3"/>
      <c r="B380" s="3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0"/>
      <c r="U380" s="1"/>
      <c r="V380" s="1"/>
      <c r="W380" s="1"/>
      <c r="X380" s="1"/>
      <c r="Y380" s="1"/>
      <c r="Z380" s="1"/>
      <c r="AA380" s="1"/>
      <c r="AB380" s="1"/>
      <c r="AC380" s="53"/>
      <c r="AD380" s="1"/>
      <c r="AE380" s="1"/>
      <c r="AF380" s="1"/>
      <c r="AG380" s="1"/>
      <c r="AH380" s="1"/>
      <c r="AI380" s="1"/>
      <c r="AJ380" s="1"/>
      <c r="AK380" s="1"/>
      <c r="AL380" s="10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53"/>
      <c r="BV380" s="53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</row>
    <row r="381" spans="1:92">
      <c r="A381" s="3"/>
      <c r="B381" s="3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0"/>
      <c r="U381" s="1"/>
      <c r="V381" s="1"/>
      <c r="W381" s="1"/>
      <c r="X381" s="1"/>
      <c r="Y381" s="1"/>
      <c r="Z381" s="1"/>
      <c r="AA381" s="1"/>
      <c r="AB381" s="1"/>
      <c r="AC381" s="53"/>
      <c r="AD381" s="1"/>
      <c r="AE381" s="1"/>
      <c r="AF381" s="1"/>
      <c r="AG381" s="1"/>
      <c r="AH381" s="1"/>
      <c r="AI381" s="1"/>
      <c r="AJ381" s="1"/>
      <c r="AK381" s="1"/>
      <c r="AL381" s="10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53"/>
      <c r="BV381" s="53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</row>
    <row r="382" spans="1:92">
      <c r="A382" s="3"/>
      <c r="B382" s="3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0"/>
      <c r="U382" s="1"/>
      <c r="V382" s="1"/>
      <c r="W382" s="1"/>
      <c r="X382" s="1"/>
      <c r="Y382" s="1"/>
      <c r="Z382" s="1"/>
      <c r="AA382" s="1"/>
      <c r="AB382" s="1"/>
      <c r="AC382" s="53"/>
      <c r="AD382" s="1"/>
      <c r="AE382" s="1"/>
      <c r="AF382" s="1"/>
      <c r="AG382" s="1"/>
      <c r="AH382" s="1"/>
      <c r="AI382" s="1"/>
      <c r="AJ382" s="1"/>
      <c r="AK382" s="1"/>
      <c r="AL382" s="10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53"/>
      <c r="BV382" s="53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</row>
    <row r="383" spans="1:92">
      <c r="A383" s="3"/>
      <c r="B383" s="3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0"/>
      <c r="U383" s="1"/>
      <c r="V383" s="1"/>
      <c r="W383" s="1"/>
      <c r="X383" s="1"/>
      <c r="Y383" s="1"/>
      <c r="Z383" s="1"/>
      <c r="AA383" s="1"/>
      <c r="AB383" s="1"/>
      <c r="AC383" s="53"/>
      <c r="AD383" s="1"/>
      <c r="AE383" s="1"/>
      <c r="AF383" s="1"/>
      <c r="AG383" s="1"/>
      <c r="AH383" s="1"/>
      <c r="AI383" s="1"/>
      <c r="AJ383" s="1"/>
      <c r="AK383" s="1"/>
      <c r="AL383" s="10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53"/>
      <c r="BV383" s="53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</row>
    <row r="384" spans="1:92">
      <c r="A384" s="3"/>
      <c r="B384" s="3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0"/>
      <c r="U384" s="1"/>
      <c r="V384" s="1"/>
      <c r="W384" s="1"/>
      <c r="X384" s="1"/>
      <c r="Y384" s="1"/>
      <c r="Z384" s="1"/>
      <c r="AA384" s="1"/>
      <c r="AB384" s="1"/>
      <c r="AC384" s="53"/>
      <c r="AD384" s="1"/>
      <c r="AE384" s="1"/>
      <c r="AF384" s="1"/>
      <c r="AG384" s="1"/>
      <c r="AH384" s="1"/>
      <c r="AI384" s="1"/>
      <c r="AJ384" s="1"/>
      <c r="AK384" s="1"/>
      <c r="AL384" s="10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53"/>
      <c r="BV384" s="53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</row>
    <row r="385" spans="1:92">
      <c r="A385" s="3"/>
      <c r="B385" s="3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0"/>
      <c r="U385" s="1"/>
      <c r="V385" s="1"/>
      <c r="W385" s="1"/>
      <c r="X385" s="1"/>
      <c r="Y385" s="1"/>
      <c r="Z385" s="1"/>
      <c r="AA385" s="1"/>
      <c r="AB385" s="1"/>
      <c r="AC385" s="53"/>
      <c r="AD385" s="1"/>
      <c r="AE385" s="1"/>
      <c r="AF385" s="1"/>
      <c r="AG385" s="1"/>
      <c r="AH385" s="1"/>
      <c r="AI385" s="1"/>
      <c r="AJ385" s="1"/>
      <c r="AK385" s="1"/>
      <c r="AL385" s="10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53"/>
      <c r="BV385" s="53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</row>
    <row r="386" spans="1:92">
      <c r="A386" s="3"/>
      <c r="B386" s="3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0"/>
      <c r="U386" s="1"/>
      <c r="V386" s="1"/>
      <c r="W386" s="1"/>
      <c r="X386" s="1"/>
      <c r="Y386" s="1"/>
      <c r="Z386" s="1"/>
      <c r="AA386" s="1"/>
      <c r="AB386" s="1"/>
      <c r="AC386" s="53"/>
      <c r="AD386" s="1"/>
      <c r="AE386" s="1"/>
      <c r="AF386" s="1"/>
      <c r="AG386" s="1"/>
      <c r="AH386" s="1"/>
      <c r="AI386" s="1"/>
      <c r="AJ386" s="1"/>
      <c r="AK386" s="1"/>
      <c r="AL386" s="10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53"/>
      <c r="BV386" s="53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</row>
    <row r="387" spans="1:92">
      <c r="A387" s="3"/>
      <c r="B387" s="3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0"/>
      <c r="U387" s="1"/>
      <c r="V387" s="1"/>
      <c r="W387" s="1"/>
      <c r="X387" s="1"/>
      <c r="Y387" s="1"/>
      <c r="Z387" s="1"/>
      <c r="AA387" s="1"/>
      <c r="AB387" s="1"/>
      <c r="AC387" s="53"/>
      <c r="AD387" s="1"/>
      <c r="AE387" s="1"/>
      <c r="AF387" s="1"/>
      <c r="AG387" s="1"/>
      <c r="AH387" s="1"/>
      <c r="AI387" s="1"/>
      <c r="AJ387" s="1"/>
      <c r="AK387" s="1"/>
      <c r="AL387" s="10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53"/>
      <c r="BV387" s="53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</row>
    <row r="388" spans="1:92">
      <c r="A388" s="3"/>
      <c r="B388" s="3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0"/>
      <c r="U388" s="1"/>
      <c r="V388" s="1"/>
      <c r="W388" s="1"/>
      <c r="X388" s="1"/>
      <c r="Y388" s="1"/>
      <c r="Z388" s="1"/>
      <c r="AA388" s="1"/>
      <c r="AB388" s="1"/>
      <c r="AC388" s="53"/>
      <c r="AD388" s="1"/>
      <c r="AE388" s="1"/>
      <c r="AF388" s="1"/>
      <c r="AG388" s="1"/>
      <c r="AH388" s="1"/>
      <c r="AI388" s="1"/>
      <c r="AJ388" s="1"/>
      <c r="AK388" s="1"/>
      <c r="AL388" s="10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53"/>
      <c r="BV388" s="53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</row>
    <row r="389" spans="1:92">
      <c r="A389" s="3"/>
      <c r="B389" s="3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0"/>
      <c r="U389" s="1"/>
      <c r="V389" s="1"/>
      <c r="W389" s="1"/>
      <c r="X389" s="1"/>
      <c r="Y389" s="1"/>
      <c r="Z389" s="1"/>
      <c r="AA389" s="1"/>
      <c r="AB389" s="1"/>
      <c r="AC389" s="53"/>
      <c r="AD389" s="1"/>
      <c r="AE389" s="1"/>
      <c r="AF389" s="1"/>
      <c r="AG389" s="1"/>
      <c r="AH389" s="1"/>
      <c r="AI389" s="1"/>
      <c r="AJ389" s="1"/>
      <c r="AK389" s="1"/>
      <c r="AL389" s="10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53"/>
      <c r="BV389" s="53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</row>
    <row r="390" spans="1:92">
      <c r="A390" s="3"/>
      <c r="B390" s="3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0"/>
      <c r="U390" s="1"/>
      <c r="V390" s="1"/>
      <c r="W390" s="1"/>
      <c r="X390" s="1"/>
      <c r="Y390" s="1"/>
      <c r="Z390" s="1"/>
      <c r="AA390" s="1"/>
      <c r="AB390" s="1"/>
      <c r="AC390" s="53"/>
      <c r="AD390" s="1"/>
      <c r="AE390" s="1"/>
      <c r="AF390" s="1"/>
      <c r="AG390" s="1"/>
      <c r="AH390" s="1"/>
      <c r="AI390" s="1"/>
      <c r="AJ390" s="1"/>
      <c r="AK390" s="1"/>
      <c r="AL390" s="10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53"/>
      <c r="BV390" s="53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</row>
    <row r="391" spans="1:92">
      <c r="A391" s="3"/>
      <c r="B391" s="3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0"/>
      <c r="U391" s="1"/>
      <c r="V391" s="1"/>
      <c r="W391" s="1"/>
      <c r="X391" s="1"/>
      <c r="Y391" s="1"/>
      <c r="Z391" s="1"/>
      <c r="AA391" s="1"/>
      <c r="AB391" s="1"/>
      <c r="AC391" s="53"/>
      <c r="AD391" s="1"/>
      <c r="AE391" s="1"/>
      <c r="AF391" s="1"/>
      <c r="AG391" s="1"/>
      <c r="AH391" s="1"/>
      <c r="AI391" s="1"/>
      <c r="AJ391" s="1"/>
      <c r="AK391" s="1"/>
      <c r="AL391" s="10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53"/>
      <c r="BV391" s="53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</row>
    <row r="392" spans="1:92">
      <c r="A392" s="3"/>
      <c r="B392" s="3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0"/>
      <c r="U392" s="1"/>
      <c r="V392" s="1"/>
      <c r="W392" s="1"/>
      <c r="X392" s="1"/>
      <c r="Y392" s="1"/>
      <c r="Z392" s="1"/>
      <c r="AA392" s="1"/>
      <c r="AB392" s="1"/>
      <c r="AC392" s="53"/>
      <c r="AD392" s="1"/>
      <c r="AE392" s="1"/>
      <c r="AF392" s="1"/>
      <c r="AG392" s="1"/>
      <c r="AH392" s="1"/>
      <c r="AI392" s="1"/>
      <c r="AJ392" s="1"/>
      <c r="AK392" s="1"/>
      <c r="AL392" s="10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53"/>
      <c r="BV392" s="53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</row>
    <row r="393" spans="1:92">
      <c r="A393" s="3"/>
      <c r="B393" s="3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0"/>
      <c r="U393" s="1"/>
      <c r="V393" s="1"/>
      <c r="W393" s="1"/>
      <c r="X393" s="1"/>
      <c r="Y393" s="1"/>
      <c r="Z393" s="1"/>
      <c r="AA393" s="1"/>
      <c r="AB393" s="1"/>
      <c r="AC393" s="53"/>
      <c r="AD393" s="1"/>
      <c r="AE393" s="1"/>
      <c r="AF393" s="1"/>
      <c r="AG393" s="1"/>
      <c r="AH393" s="1"/>
      <c r="AI393" s="1"/>
      <c r="AJ393" s="1"/>
      <c r="AK393" s="1"/>
      <c r="AL393" s="10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53"/>
      <c r="BV393" s="53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</row>
    <row r="394" spans="1:92">
      <c r="A394" s="3"/>
      <c r="B394" s="3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0"/>
      <c r="U394" s="1"/>
      <c r="V394" s="1"/>
      <c r="W394" s="1"/>
      <c r="X394" s="1"/>
      <c r="Y394" s="1"/>
      <c r="Z394" s="1"/>
      <c r="AA394" s="1"/>
      <c r="AB394" s="1"/>
      <c r="AC394" s="53"/>
      <c r="AD394" s="1"/>
      <c r="AE394" s="1"/>
      <c r="AF394" s="1"/>
      <c r="AG394" s="1"/>
      <c r="AH394" s="1"/>
      <c r="AI394" s="1"/>
      <c r="AJ394" s="1"/>
      <c r="AK394" s="1"/>
      <c r="AL394" s="10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53"/>
      <c r="BV394" s="53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</row>
    <row r="395" spans="1:92">
      <c r="A395" s="3"/>
      <c r="B395" s="3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0"/>
      <c r="U395" s="1"/>
      <c r="V395" s="1"/>
      <c r="W395" s="1"/>
      <c r="X395" s="1"/>
      <c r="Y395" s="1"/>
      <c r="Z395" s="1"/>
      <c r="AA395" s="1"/>
      <c r="AB395" s="1"/>
      <c r="AC395" s="53"/>
      <c r="AD395" s="1"/>
      <c r="AE395" s="1"/>
      <c r="AF395" s="1"/>
      <c r="AG395" s="1"/>
      <c r="AH395" s="1"/>
      <c r="AI395" s="1"/>
      <c r="AJ395" s="1"/>
      <c r="AK395" s="1"/>
      <c r="AL395" s="10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53"/>
      <c r="BV395" s="53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</row>
    <row r="396" spans="1:92">
      <c r="A396" s="3"/>
      <c r="B396" s="3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0"/>
      <c r="U396" s="1"/>
      <c r="V396" s="1"/>
      <c r="W396" s="1"/>
      <c r="X396" s="1"/>
      <c r="Y396" s="1"/>
      <c r="Z396" s="1"/>
      <c r="AA396" s="1"/>
      <c r="AB396" s="1"/>
      <c r="AC396" s="53"/>
      <c r="AD396" s="1"/>
      <c r="AE396" s="1"/>
      <c r="AF396" s="1"/>
      <c r="AG396" s="1"/>
      <c r="AH396" s="1"/>
      <c r="AI396" s="1"/>
      <c r="AJ396" s="1"/>
      <c r="AK396" s="1"/>
      <c r="AL396" s="10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53"/>
      <c r="BV396" s="53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</row>
    <row r="397" spans="1:92">
      <c r="A397" s="3"/>
      <c r="B397" s="3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0"/>
      <c r="U397" s="1"/>
      <c r="V397" s="1"/>
      <c r="W397" s="1"/>
      <c r="X397" s="1"/>
      <c r="Y397" s="1"/>
      <c r="Z397" s="1"/>
      <c r="AA397" s="1"/>
      <c r="AB397" s="1"/>
      <c r="AC397" s="53"/>
      <c r="AD397" s="1"/>
      <c r="AE397" s="1"/>
      <c r="AF397" s="1"/>
      <c r="AG397" s="1"/>
      <c r="AH397" s="1"/>
      <c r="AI397" s="1"/>
      <c r="AJ397" s="1"/>
      <c r="AK397" s="1"/>
      <c r="AL397" s="10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53"/>
      <c r="BV397" s="53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</row>
    <row r="398" spans="1:92">
      <c r="A398" s="3"/>
      <c r="B398" s="3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0"/>
      <c r="U398" s="1"/>
      <c r="V398" s="1"/>
      <c r="W398" s="1"/>
      <c r="X398" s="1"/>
      <c r="Y398" s="1"/>
      <c r="Z398" s="1"/>
      <c r="AA398" s="1"/>
      <c r="AB398" s="1"/>
      <c r="AC398" s="53"/>
      <c r="AD398" s="1"/>
      <c r="AE398" s="1"/>
      <c r="AF398" s="1"/>
      <c r="AG398" s="1"/>
      <c r="AH398" s="1"/>
      <c r="AI398" s="1"/>
      <c r="AJ398" s="1"/>
      <c r="AK398" s="1"/>
      <c r="AL398" s="10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53"/>
      <c r="BV398" s="53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</row>
    <row r="399" spans="1:92">
      <c r="A399" s="3"/>
      <c r="B399" s="3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0"/>
      <c r="U399" s="1"/>
      <c r="V399" s="1"/>
      <c r="W399" s="1"/>
      <c r="X399" s="1"/>
      <c r="Y399" s="1"/>
      <c r="Z399" s="1"/>
      <c r="AA399" s="1"/>
      <c r="AB399" s="1"/>
      <c r="AC399" s="53"/>
      <c r="AD399" s="1"/>
      <c r="AE399" s="1"/>
      <c r="AF399" s="1"/>
      <c r="AG399" s="1"/>
      <c r="AH399" s="1"/>
      <c r="AI399" s="1"/>
      <c r="AJ399" s="1"/>
      <c r="AK399" s="1"/>
      <c r="AL399" s="10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53"/>
      <c r="BV399" s="53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</row>
    <row r="400" spans="1:92">
      <c r="A400" s="3"/>
      <c r="B400" s="3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0"/>
      <c r="U400" s="1"/>
      <c r="V400" s="1"/>
      <c r="W400" s="1"/>
      <c r="X400" s="1"/>
      <c r="Y400" s="1"/>
      <c r="Z400" s="1"/>
      <c r="AA400" s="1"/>
      <c r="AB400" s="1"/>
      <c r="AC400" s="53"/>
      <c r="AD400" s="1"/>
      <c r="AE400" s="1"/>
      <c r="AF400" s="1"/>
      <c r="AG400" s="1"/>
      <c r="AH400" s="1"/>
      <c r="AI400" s="1"/>
      <c r="AJ400" s="1"/>
      <c r="AK400" s="1"/>
      <c r="AL400" s="10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53"/>
      <c r="BV400" s="53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</row>
    <row r="401" spans="1:92">
      <c r="A401" s="3"/>
      <c r="B401" s="3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0"/>
      <c r="U401" s="1"/>
      <c r="V401" s="1"/>
      <c r="W401" s="1"/>
      <c r="X401" s="1"/>
      <c r="Y401" s="1"/>
      <c r="Z401" s="1"/>
      <c r="AA401" s="1"/>
      <c r="AB401" s="1"/>
      <c r="AC401" s="53"/>
      <c r="AD401" s="1"/>
      <c r="AE401" s="1"/>
      <c r="AF401" s="1"/>
      <c r="AG401" s="1"/>
      <c r="AH401" s="1"/>
      <c r="AI401" s="1"/>
      <c r="AJ401" s="1"/>
      <c r="AK401" s="1"/>
      <c r="AL401" s="10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53"/>
      <c r="BV401" s="53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</row>
    <row r="402" spans="1:92">
      <c r="A402" s="3"/>
      <c r="B402" s="3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0"/>
      <c r="U402" s="1"/>
      <c r="V402" s="1"/>
      <c r="W402" s="1"/>
      <c r="X402" s="1"/>
      <c r="Y402" s="1"/>
      <c r="Z402" s="1"/>
      <c r="AA402" s="1"/>
      <c r="AB402" s="1"/>
      <c r="AC402" s="53"/>
      <c r="AD402" s="1"/>
      <c r="AE402" s="1"/>
      <c r="AF402" s="1"/>
      <c r="AG402" s="1"/>
      <c r="AH402" s="1"/>
      <c r="AI402" s="1"/>
      <c r="AJ402" s="1"/>
      <c r="AK402" s="1"/>
      <c r="AL402" s="10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53"/>
      <c r="BV402" s="53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</row>
    <row r="403" spans="1:92">
      <c r="A403" s="3"/>
      <c r="B403" s="3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0"/>
      <c r="U403" s="1"/>
      <c r="V403" s="1"/>
      <c r="W403" s="1"/>
      <c r="X403" s="1"/>
      <c r="Y403" s="1"/>
      <c r="Z403" s="1"/>
      <c r="AA403" s="1"/>
      <c r="AB403" s="1"/>
      <c r="AC403" s="53"/>
      <c r="AD403" s="1"/>
      <c r="AE403" s="1"/>
      <c r="AF403" s="1"/>
      <c r="AG403" s="1"/>
      <c r="AH403" s="1"/>
      <c r="AI403" s="1"/>
      <c r="AJ403" s="1"/>
      <c r="AK403" s="1"/>
      <c r="AL403" s="10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53"/>
      <c r="BV403" s="53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</row>
    <row r="404" spans="1:92">
      <c r="A404" s="3"/>
      <c r="B404" s="3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0"/>
      <c r="U404" s="1"/>
      <c r="V404" s="1"/>
      <c r="W404" s="1"/>
      <c r="X404" s="1"/>
      <c r="Y404" s="1"/>
      <c r="Z404" s="1"/>
      <c r="AA404" s="1"/>
      <c r="AB404" s="1"/>
      <c r="AC404" s="53"/>
      <c r="AD404" s="1"/>
      <c r="AE404" s="1"/>
      <c r="AF404" s="1"/>
      <c r="AG404" s="1"/>
      <c r="AH404" s="1"/>
      <c r="AI404" s="1"/>
      <c r="AJ404" s="1"/>
      <c r="AK404" s="1"/>
      <c r="AL404" s="10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53"/>
      <c r="BV404" s="53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</row>
    <row r="405" spans="1:92">
      <c r="A405" s="3"/>
      <c r="B405" s="3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0"/>
      <c r="U405" s="1"/>
      <c r="V405" s="1"/>
      <c r="W405" s="1"/>
      <c r="X405" s="1"/>
      <c r="Y405" s="1"/>
      <c r="Z405" s="1"/>
      <c r="AA405" s="1"/>
      <c r="AB405" s="1"/>
      <c r="AC405" s="53"/>
      <c r="AD405" s="1"/>
      <c r="AE405" s="1"/>
      <c r="AF405" s="1"/>
      <c r="AG405" s="1"/>
      <c r="AH405" s="1"/>
      <c r="AI405" s="1"/>
      <c r="AJ405" s="1"/>
      <c r="AK405" s="1"/>
      <c r="AL405" s="10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53"/>
      <c r="BV405" s="53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</row>
    <row r="406" spans="1:92">
      <c r="A406" s="3"/>
      <c r="B406" s="3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0"/>
      <c r="U406" s="1"/>
      <c r="V406" s="1"/>
      <c r="W406" s="1"/>
      <c r="X406" s="1"/>
      <c r="Y406" s="1"/>
      <c r="Z406" s="1"/>
      <c r="AA406" s="1"/>
      <c r="AB406" s="1"/>
      <c r="AC406" s="53"/>
      <c r="AD406" s="1"/>
      <c r="AE406" s="1"/>
      <c r="AF406" s="1"/>
      <c r="AG406" s="1"/>
      <c r="AH406" s="1"/>
      <c r="AI406" s="1"/>
      <c r="AJ406" s="1"/>
      <c r="AK406" s="1"/>
      <c r="AL406" s="10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53"/>
      <c r="BV406" s="53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</row>
    <row r="407" spans="1:92">
      <c r="A407" s="3"/>
      <c r="B407" s="3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0"/>
      <c r="U407" s="1"/>
      <c r="V407" s="1"/>
      <c r="W407" s="1"/>
      <c r="X407" s="1"/>
      <c r="Y407" s="1"/>
      <c r="Z407" s="1"/>
      <c r="AA407" s="1"/>
      <c r="AB407" s="1"/>
      <c r="AC407" s="53"/>
      <c r="AD407" s="1"/>
      <c r="AE407" s="1"/>
      <c r="AF407" s="1"/>
      <c r="AG407" s="1"/>
      <c r="AH407" s="1"/>
      <c r="AI407" s="1"/>
      <c r="AJ407" s="1"/>
      <c r="AK407" s="1"/>
      <c r="AL407" s="10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53"/>
      <c r="BV407" s="53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</row>
    <row r="408" spans="1:92">
      <c r="A408" s="3"/>
      <c r="B408" s="3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0"/>
      <c r="U408" s="1"/>
      <c r="V408" s="1"/>
      <c r="W408" s="1"/>
      <c r="X408" s="1"/>
      <c r="Y408" s="1"/>
      <c r="Z408" s="1"/>
      <c r="AA408" s="1"/>
      <c r="AB408" s="1"/>
      <c r="AC408" s="53"/>
      <c r="AD408" s="1"/>
      <c r="AE408" s="1"/>
      <c r="AF408" s="1"/>
      <c r="AG408" s="1"/>
      <c r="AH408" s="1"/>
      <c r="AI408" s="1"/>
      <c r="AJ408" s="1"/>
      <c r="AK408" s="1"/>
      <c r="AL408" s="10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53"/>
      <c r="BV408" s="53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</row>
    <row r="409" spans="1:92">
      <c r="A409" s="3"/>
      <c r="B409" s="3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0"/>
      <c r="U409" s="1"/>
      <c r="V409" s="1"/>
      <c r="W409" s="1"/>
      <c r="X409" s="1"/>
      <c r="Y409" s="1"/>
      <c r="Z409" s="1"/>
      <c r="AA409" s="1"/>
      <c r="AB409" s="1"/>
      <c r="AC409" s="53"/>
      <c r="AD409" s="1"/>
      <c r="AE409" s="1"/>
      <c r="AF409" s="1"/>
      <c r="AG409" s="1"/>
      <c r="AH409" s="1"/>
      <c r="AI409" s="1"/>
      <c r="AJ409" s="1"/>
      <c r="AK409" s="1"/>
      <c r="AL409" s="10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53"/>
      <c r="BV409" s="53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</row>
    <row r="410" spans="1:92">
      <c r="A410" s="3"/>
      <c r="B410" s="3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0"/>
      <c r="U410" s="1"/>
      <c r="V410" s="1"/>
      <c r="W410" s="1"/>
      <c r="X410" s="1"/>
      <c r="Y410" s="1"/>
      <c r="Z410" s="1"/>
      <c r="AA410" s="1"/>
      <c r="AB410" s="1"/>
      <c r="AC410" s="53"/>
      <c r="AD410" s="1"/>
      <c r="AE410" s="1"/>
      <c r="AF410" s="1"/>
      <c r="AG410" s="1"/>
      <c r="AH410" s="1"/>
      <c r="AI410" s="1"/>
      <c r="AJ410" s="1"/>
      <c r="AK410" s="1"/>
      <c r="AL410" s="10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53"/>
      <c r="BV410" s="53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</row>
    <row r="411" spans="1:92">
      <c r="A411" s="3"/>
      <c r="B411" s="3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0"/>
      <c r="U411" s="1"/>
      <c r="V411" s="1"/>
      <c r="W411" s="1"/>
      <c r="X411" s="1"/>
      <c r="Y411" s="1"/>
      <c r="Z411" s="1"/>
      <c r="AA411" s="1"/>
      <c r="AB411" s="1"/>
      <c r="AC411" s="53"/>
      <c r="AD411" s="1"/>
      <c r="AE411" s="1"/>
      <c r="AF411" s="1"/>
      <c r="AG411" s="1"/>
      <c r="AH411" s="1"/>
      <c r="AI411" s="1"/>
      <c r="AJ411" s="1"/>
      <c r="AK411" s="1"/>
      <c r="AL411" s="10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53"/>
      <c r="BV411" s="53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</row>
    <row r="412" spans="1:92">
      <c r="A412" s="3"/>
      <c r="B412" s="3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0"/>
      <c r="U412" s="1"/>
      <c r="V412" s="1"/>
      <c r="W412" s="1"/>
      <c r="X412" s="1"/>
      <c r="Y412" s="1"/>
      <c r="Z412" s="1"/>
      <c r="AA412" s="1"/>
      <c r="AB412" s="1"/>
      <c r="AC412" s="53"/>
      <c r="AD412" s="1"/>
      <c r="AE412" s="1"/>
      <c r="AF412" s="1"/>
      <c r="AG412" s="1"/>
      <c r="AH412" s="1"/>
      <c r="AI412" s="1"/>
      <c r="AJ412" s="1"/>
      <c r="AK412" s="1"/>
      <c r="AL412" s="10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53"/>
      <c r="BV412" s="53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</row>
    <row r="413" spans="1:92">
      <c r="A413" s="3"/>
      <c r="B413" s="3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0"/>
      <c r="U413" s="1"/>
      <c r="V413" s="1"/>
      <c r="W413" s="1"/>
      <c r="X413" s="1"/>
      <c r="Y413" s="1"/>
      <c r="Z413" s="1"/>
      <c r="AA413" s="1"/>
      <c r="AB413" s="1"/>
      <c r="AC413" s="53"/>
      <c r="AD413" s="1"/>
      <c r="AE413" s="1"/>
      <c r="AF413" s="1"/>
      <c r="AG413" s="1"/>
      <c r="AH413" s="1"/>
      <c r="AI413" s="1"/>
      <c r="AJ413" s="1"/>
      <c r="AK413" s="1"/>
      <c r="AL413" s="10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53"/>
      <c r="BV413" s="53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</row>
    <row r="414" spans="1:92">
      <c r="A414" s="3"/>
      <c r="B414" s="3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0"/>
      <c r="U414" s="1"/>
      <c r="V414" s="1"/>
      <c r="W414" s="1"/>
      <c r="X414" s="1"/>
      <c r="Y414" s="1"/>
      <c r="Z414" s="1"/>
      <c r="AA414" s="1"/>
      <c r="AB414" s="1"/>
      <c r="AC414" s="53"/>
      <c r="AD414" s="1"/>
      <c r="AE414" s="1"/>
      <c r="AF414" s="1"/>
      <c r="AG414" s="1"/>
      <c r="AH414" s="1"/>
      <c r="AI414" s="1"/>
      <c r="AJ414" s="1"/>
      <c r="AK414" s="1"/>
      <c r="AL414" s="10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53"/>
      <c r="BV414" s="53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</row>
    <row r="415" spans="1:92">
      <c r="A415" s="3"/>
      <c r="B415" s="3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0"/>
      <c r="U415" s="1"/>
      <c r="V415" s="1"/>
      <c r="W415" s="1"/>
      <c r="X415" s="1"/>
      <c r="Y415" s="1"/>
      <c r="Z415" s="1"/>
      <c r="AA415" s="1"/>
      <c r="AB415" s="1"/>
      <c r="AC415" s="53"/>
      <c r="AD415" s="1"/>
      <c r="AE415" s="1"/>
      <c r="AF415" s="1"/>
      <c r="AG415" s="1"/>
      <c r="AH415" s="1"/>
      <c r="AI415" s="1"/>
      <c r="AJ415" s="1"/>
      <c r="AK415" s="1"/>
      <c r="AL415" s="10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53"/>
      <c r="BV415" s="53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</row>
    <row r="416" spans="1:92">
      <c r="A416" s="3"/>
      <c r="B416" s="3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0"/>
      <c r="U416" s="1"/>
      <c r="V416" s="1"/>
      <c r="W416" s="1"/>
      <c r="X416" s="1"/>
      <c r="Y416" s="1"/>
      <c r="Z416" s="1"/>
      <c r="AA416" s="1"/>
      <c r="AB416" s="1"/>
      <c r="AC416" s="53"/>
      <c r="AD416" s="1"/>
      <c r="AE416" s="1"/>
      <c r="AF416" s="1"/>
      <c r="AG416" s="1"/>
      <c r="AH416" s="1"/>
      <c r="AI416" s="1"/>
      <c r="AJ416" s="1"/>
      <c r="AK416" s="1"/>
      <c r="AL416" s="10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53"/>
      <c r="BV416" s="53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</row>
    <row r="417" spans="1:92">
      <c r="A417" s="3"/>
      <c r="B417" s="3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0"/>
      <c r="U417" s="1"/>
      <c r="V417" s="1"/>
      <c r="W417" s="1"/>
      <c r="X417" s="1"/>
      <c r="Y417" s="1"/>
      <c r="Z417" s="1"/>
      <c r="AA417" s="1"/>
      <c r="AB417" s="1"/>
      <c r="AC417" s="53"/>
      <c r="AD417" s="1"/>
      <c r="AE417" s="1"/>
      <c r="AF417" s="1"/>
      <c r="AG417" s="1"/>
      <c r="AH417" s="1"/>
      <c r="AI417" s="1"/>
      <c r="AJ417" s="1"/>
      <c r="AK417" s="1"/>
      <c r="AL417" s="10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53"/>
      <c r="BV417" s="53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</row>
    <row r="418" spans="1:92">
      <c r="A418" s="3"/>
      <c r="B418" s="3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0"/>
      <c r="U418" s="1"/>
      <c r="V418" s="1"/>
      <c r="W418" s="1"/>
      <c r="X418" s="1"/>
      <c r="Y418" s="1"/>
      <c r="Z418" s="1"/>
      <c r="AA418" s="1"/>
      <c r="AB418" s="1"/>
      <c r="AC418" s="53"/>
      <c r="AD418" s="1"/>
      <c r="AE418" s="1"/>
      <c r="AF418" s="1"/>
      <c r="AG418" s="1"/>
      <c r="AH418" s="1"/>
      <c r="AI418" s="1"/>
      <c r="AJ418" s="1"/>
      <c r="AK418" s="1"/>
      <c r="AL418" s="10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53"/>
      <c r="BV418" s="53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</row>
    <row r="419" spans="1:92">
      <c r="A419" s="3"/>
      <c r="B419" s="3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0"/>
      <c r="U419" s="1"/>
      <c r="V419" s="1"/>
      <c r="W419" s="1"/>
      <c r="X419" s="1"/>
      <c r="Y419" s="1"/>
      <c r="Z419" s="1"/>
      <c r="AA419" s="1"/>
      <c r="AB419" s="1"/>
      <c r="AC419" s="53"/>
      <c r="AD419" s="1"/>
      <c r="AE419" s="1"/>
      <c r="AF419" s="1"/>
      <c r="AG419" s="1"/>
      <c r="AH419" s="1"/>
      <c r="AI419" s="1"/>
      <c r="AJ419" s="1"/>
      <c r="AK419" s="1"/>
      <c r="AL419" s="10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53"/>
      <c r="BV419" s="53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</row>
    <row r="420" spans="1:92">
      <c r="A420" s="3"/>
      <c r="B420" s="3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0"/>
      <c r="U420" s="1"/>
      <c r="V420" s="1"/>
      <c r="W420" s="1"/>
      <c r="X420" s="1"/>
      <c r="Y420" s="1"/>
      <c r="Z420" s="1"/>
      <c r="AA420" s="1"/>
      <c r="AB420" s="1"/>
      <c r="AC420" s="53"/>
      <c r="AD420" s="1"/>
      <c r="AE420" s="1"/>
      <c r="AF420" s="1"/>
      <c r="AG420" s="1"/>
      <c r="AH420" s="1"/>
      <c r="AI420" s="1"/>
      <c r="AJ420" s="1"/>
      <c r="AK420" s="1"/>
      <c r="AL420" s="10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53"/>
      <c r="BV420" s="53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</row>
    <row r="421" spans="1:92">
      <c r="A421" s="3"/>
      <c r="B421" s="3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0"/>
      <c r="U421" s="1"/>
      <c r="V421" s="1"/>
      <c r="W421" s="1"/>
      <c r="X421" s="1"/>
      <c r="Y421" s="1"/>
      <c r="Z421" s="1"/>
      <c r="AA421" s="1"/>
      <c r="AB421" s="1"/>
      <c r="AC421" s="53"/>
      <c r="AD421" s="1"/>
      <c r="AE421" s="1"/>
      <c r="AF421" s="1"/>
      <c r="AG421" s="1"/>
      <c r="AH421" s="1"/>
      <c r="AI421" s="1"/>
      <c r="AJ421" s="1"/>
      <c r="AK421" s="1"/>
      <c r="AL421" s="10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53"/>
      <c r="BV421" s="53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</row>
    <row r="422" spans="1:92">
      <c r="A422" s="3"/>
      <c r="B422" s="3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0"/>
      <c r="U422" s="1"/>
      <c r="V422" s="1"/>
      <c r="W422" s="1"/>
      <c r="X422" s="1"/>
      <c r="Y422" s="1"/>
      <c r="Z422" s="1"/>
      <c r="AA422" s="1"/>
      <c r="AB422" s="1"/>
      <c r="AC422" s="53"/>
      <c r="AD422" s="1"/>
      <c r="AE422" s="1"/>
      <c r="AF422" s="1"/>
      <c r="AG422" s="1"/>
      <c r="AH422" s="1"/>
      <c r="AI422" s="1"/>
      <c r="AJ422" s="1"/>
      <c r="AK422" s="1"/>
      <c r="AL422" s="10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53"/>
      <c r="BV422" s="53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</row>
    <row r="423" spans="1:92">
      <c r="A423" s="3"/>
      <c r="B423" s="3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0"/>
      <c r="U423" s="1"/>
      <c r="V423" s="1"/>
      <c r="W423" s="1"/>
      <c r="X423" s="1"/>
      <c r="Y423" s="1"/>
      <c r="Z423" s="1"/>
      <c r="AA423" s="1"/>
      <c r="AB423" s="1"/>
      <c r="AC423" s="53"/>
      <c r="AD423" s="1"/>
      <c r="AE423" s="1"/>
      <c r="AF423" s="1"/>
      <c r="AG423" s="1"/>
      <c r="AH423" s="1"/>
      <c r="AI423" s="1"/>
      <c r="AJ423" s="1"/>
      <c r="AK423" s="1"/>
      <c r="AL423" s="10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53"/>
      <c r="BV423" s="53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</row>
    <row r="424" spans="1:92">
      <c r="A424" s="3"/>
      <c r="B424" s="3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0"/>
      <c r="U424" s="1"/>
      <c r="V424" s="1"/>
      <c r="W424" s="1"/>
      <c r="X424" s="1"/>
      <c r="Y424" s="1"/>
      <c r="Z424" s="1"/>
      <c r="AA424" s="1"/>
      <c r="AB424" s="1"/>
      <c r="AC424" s="53"/>
      <c r="AD424" s="1"/>
      <c r="AE424" s="1"/>
      <c r="AF424" s="1"/>
      <c r="AG424" s="1"/>
      <c r="AH424" s="1"/>
      <c r="AI424" s="1"/>
      <c r="AJ424" s="1"/>
      <c r="AK424" s="1"/>
      <c r="AL424" s="10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53"/>
      <c r="BV424" s="53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</row>
    <row r="425" spans="1:92">
      <c r="A425" s="3"/>
      <c r="B425" s="3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0"/>
      <c r="U425" s="1"/>
      <c r="V425" s="1"/>
      <c r="W425" s="1"/>
      <c r="X425" s="1"/>
      <c r="Y425" s="1"/>
      <c r="Z425" s="1"/>
      <c r="AA425" s="1"/>
      <c r="AB425" s="1"/>
      <c r="AC425" s="53"/>
      <c r="AD425" s="1"/>
      <c r="AE425" s="1"/>
      <c r="AF425" s="1"/>
      <c r="AG425" s="1"/>
      <c r="AH425" s="1"/>
      <c r="AI425" s="1"/>
      <c r="AJ425" s="1"/>
      <c r="AK425" s="1"/>
      <c r="AL425" s="10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53"/>
      <c r="BV425" s="53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</row>
    <row r="426" spans="1:92">
      <c r="A426" s="3"/>
      <c r="B426" s="3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0"/>
      <c r="U426" s="1"/>
      <c r="V426" s="1"/>
      <c r="W426" s="1"/>
      <c r="X426" s="1"/>
      <c r="Y426" s="1"/>
      <c r="Z426" s="1"/>
      <c r="AA426" s="1"/>
      <c r="AB426" s="1"/>
      <c r="AC426" s="53"/>
      <c r="AD426" s="1"/>
      <c r="AE426" s="1"/>
      <c r="AF426" s="1"/>
      <c r="AG426" s="1"/>
      <c r="AH426" s="1"/>
      <c r="AI426" s="1"/>
      <c r="AJ426" s="1"/>
      <c r="AK426" s="1"/>
      <c r="AL426" s="10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53"/>
      <c r="BV426" s="53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</row>
    <row r="427" spans="1:92">
      <c r="A427" s="3"/>
      <c r="B427" s="3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0"/>
      <c r="U427" s="1"/>
      <c r="V427" s="1"/>
      <c r="W427" s="1"/>
      <c r="X427" s="1"/>
      <c r="Y427" s="1"/>
      <c r="Z427" s="1"/>
      <c r="AA427" s="1"/>
      <c r="AB427" s="1"/>
      <c r="AC427" s="53"/>
      <c r="AD427" s="1"/>
      <c r="AE427" s="1"/>
      <c r="AF427" s="1"/>
      <c r="AG427" s="1"/>
      <c r="AH427" s="1"/>
      <c r="AI427" s="1"/>
      <c r="AJ427" s="1"/>
      <c r="AK427" s="1"/>
      <c r="AL427" s="10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53"/>
      <c r="BV427" s="53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</row>
    <row r="428" spans="1:92">
      <c r="A428" s="3"/>
      <c r="B428" s="3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0"/>
      <c r="U428" s="1"/>
      <c r="V428" s="1"/>
      <c r="W428" s="1"/>
      <c r="X428" s="1"/>
      <c r="Y428" s="1"/>
      <c r="Z428" s="1"/>
      <c r="AA428" s="1"/>
      <c r="AB428" s="1"/>
      <c r="AC428" s="53"/>
      <c r="AD428" s="1"/>
      <c r="AE428" s="1"/>
      <c r="AF428" s="1"/>
      <c r="AG428" s="1"/>
      <c r="AH428" s="1"/>
      <c r="AI428" s="1"/>
      <c r="AJ428" s="1"/>
      <c r="AK428" s="1"/>
      <c r="AL428" s="10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53"/>
      <c r="BV428" s="53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</row>
    <row r="429" spans="1:92">
      <c r="A429" s="3"/>
      <c r="B429" s="3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0"/>
      <c r="U429" s="1"/>
      <c r="V429" s="1"/>
      <c r="W429" s="1"/>
      <c r="X429" s="1"/>
      <c r="Y429" s="1"/>
      <c r="Z429" s="1"/>
      <c r="AA429" s="1"/>
      <c r="AB429" s="1"/>
      <c r="AC429" s="53"/>
      <c r="AD429" s="1"/>
      <c r="AE429" s="1"/>
      <c r="AF429" s="1"/>
      <c r="AG429" s="1"/>
      <c r="AH429" s="1"/>
      <c r="AI429" s="1"/>
      <c r="AJ429" s="1"/>
      <c r="AK429" s="1"/>
      <c r="AL429" s="10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53"/>
      <c r="BV429" s="53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</row>
    <row r="430" spans="1:92">
      <c r="A430" s="3"/>
      <c r="B430" s="3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0"/>
      <c r="U430" s="1"/>
      <c r="V430" s="1"/>
      <c r="W430" s="1"/>
      <c r="X430" s="1"/>
      <c r="Y430" s="1"/>
      <c r="Z430" s="1"/>
      <c r="AA430" s="1"/>
      <c r="AB430" s="1"/>
      <c r="AC430" s="53"/>
      <c r="AD430" s="1"/>
      <c r="AE430" s="1"/>
      <c r="AF430" s="1"/>
      <c r="AG430" s="1"/>
      <c r="AH430" s="1"/>
      <c r="AI430" s="1"/>
      <c r="AJ430" s="1"/>
      <c r="AK430" s="1"/>
      <c r="AL430" s="10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53"/>
      <c r="BV430" s="53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</row>
    <row r="431" spans="1:92">
      <c r="A431" s="3"/>
      <c r="B431" s="3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0"/>
      <c r="U431" s="1"/>
      <c r="V431" s="1"/>
      <c r="W431" s="1"/>
      <c r="X431" s="1"/>
      <c r="Y431" s="1"/>
      <c r="Z431" s="1"/>
      <c r="AA431" s="1"/>
      <c r="AB431" s="1"/>
      <c r="AC431" s="53"/>
      <c r="AD431" s="1"/>
      <c r="AE431" s="1"/>
      <c r="AF431" s="1"/>
      <c r="AG431" s="1"/>
      <c r="AH431" s="1"/>
      <c r="AI431" s="1"/>
      <c r="AJ431" s="1"/>
      <c r="AK431" s="1"/>
      <c r="AL431" s="10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53"/>
      <c r="BV431" s="53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</row>
    <row r="432" spans="1:92">
      <c r="A432" s="3"/>
      <c r="B432" s="3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0"/>
      <c r="U432" s="1"/>
      <c r="V432" s="1"/>
      <c r="W432" s="1"/>
      <c r="X432" s="1"/>
      <c r="Y432" s="1"/>
      <c r="Z432" s="1"/>
      <c r="AA432" s="1"/>
      <c r="AB432" s="1"/>
      <c r="AC432" s="53"/>
      <c r="AD432" s="1"/>
      <c r="AE432" s="1"/>
      <c r="AF432" s="1"/>
      <c r="AG432" s="1"/>
      <c r="AH432" s="1"/>
      <c r="AI432" s="1"/>
      <c r="AJ432" s="1"/>
      <c r="AK432" s="1"/>
      <c r="AL432" s="10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53"/>
      <c r="BV432" s="53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</row>
    <row r="433" spans="1:92">
      <c r="A433" s="3"/>
      <c r="B433" s="3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0"/>
      <c r="U433" s="1"/>
      <c r="V433" s="1"/>
      <c r="W433" s="1"/>
      <c r="X433" s="1"/>
      <c r="Y433" s="1"/>
      <c r="Z433" s="1"/>
      <c r="AA433" s="1"/>
      <c r="AB433" s="1"/>
      <c r="AC433" s="53"/>
      <c r="AD433" s="1"/>
      <c r="AE433" s="1"/>
      <c r="AF433" s="1"/>
      <c r="AG433" s="1"/>
      <c r="AH433" s="1"/>
      <c r="AI433" s="1"/>
      <c r="AJ433" s="1"/>
      <c r="AK433" s="1"/>
      <c r="AL433" s="10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53"/>
      <c r="BV433" s="53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</row>
    <row r="434" spans="1:92">
      <c r="A434" s="3"/>
      <c r="B434" s="3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0"/>
      <c r="U434" s="1"/>
      <c r="V434" s="1"/>
      <c r="W434" s="1"/>
      <c r="X434" s="1"/>
      <c r="Y434" s="1"/>
      <c r="Z434" s="1"/>
      <c r="AA434" s="1"/>
      <c r="AB434" s="1"/>
      <c r="AC434" s="53"/>
      <c r="AD434" s="1"/>
      <c r="AE434" s="1"/>
      <c r="AF434" s="1"/>
      <c r="AG434" s="1"/>
      <c r="AH434" s="1"/>
      <c r="AI434" s="1"/>
      <c r="AJ434" s="1"/>
      <c r="AK434" s="1"/>
      <c r="AL434" s="10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53"/>
      <c r="BV434" s="53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</row>
    <row r="435" spans="1:92">
      <c r="A435" s="3"/>
      <c r="B435" s="3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0"/>
      <c r="U435" s="1"/>
      <c r="V435" s="1"/>
      <c r="W435" s="1"/>
      <c r="X435" s="1"/>
      <c r="Y435" s="1"/>
      <c r="Z435" s="1"/>
      <c r="AA435" s="1"/>
      <c r="AB435" s="1"/>
      <c r="AC435" s="53"/>
      <c r="AD435" s="1"/>
      <c r="AE435" s="1"/>
      <c r="AF435" s="1"/>
      <c r="AG435" s="1"/>
      <c r="AH435" s="1"/>
      <c r="AI435" s="1"/>
      <c r="AJ435" s="1"/>
      <c r="AK435" s="1"/>
      <c r="AL435" s="10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53"/>
      <c r="BV435" s="53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</row>
    <row r="436" spans="1:92">
      <c r="A436" s="3"/>
      <c r="B436" s="3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0"/>
      <c r="U436" s="1"/>
      <c r="V436" s="1"/>
      <c r="W436" s="1"/>
      <c r="X436" s="1"/>
      <c r="Y436" s="1"/>
      <c r="Z436" s="1"/>
      <c r="AA436" s="1"/>
      <c r="AB436" s="1"/>
      <c r="AC436" s="53"/>
      <c r="AD436" s="1"/>
      <c r="AE436" s="1"/>
      <c r="AF436" s="1"/>
      <c r="AG436" s="1"/>
      <c r="AH436" s="1"/>
      <c r="AI436" s="1"/>
      <c r="AJ436" s="1"/>
      <c r="AK436" s="1"/>
      <c r="AL436" s="10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53"/>
      <c r="BV436" s="53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</row>
    <row r="437" spans="1:92">
      <c r="A437" s="3"/>
      <c r="B437" s="3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0"/>
      <c r="U437" s="1"/>
      <c r="V437" s="1"/>
      <c r="W437" s="1"/>
      <c r="X437" s="1"/>
      <c r="Y437" s="1"/>
      <c r="Z437" s="1"/>
      <c r="AA437" s="1"/>
      <c r="AB437" s="1"/>
      <c r="AC437" s="53"/>
      <c r="AD437" s="1"/>
      <c r="AE437" s="1"/>
      <c r="AF437" s="1"/>
      <c r="AG437" s="1"/>
      <c r="AH437" s="1"/>
      <c r="AI437" s="1"/>
      <c r="AJ437" s="1"/>
      <c r="AK437" s="1"/>
      <c r="AL437" s="10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53"/>
      <c r="BV437" s="53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</row>
    <row r="438" spans="1:92">
      <c r="A438" s="3"/>
      <c r="B438" s="3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0"/>
      <c r="U438" s="1"/>
      <c r="V438" s="1"/>
      <c r="W438" s="1"/>
      <c r="X438" s="1"/>
      <c r="Y438" s="1"/>
      <c r="Z438" s="1"/>
      <c r="AA438" s="1"/>
      <c r="AB438" s="1"/>
      <c r="AC438" s="53"/>
      <c r="AD438" s="1"/>
      <c r="AE438" s="1"/>
      <c r="AF438" s="1"/>
      <c r="AG438" s="1"/>
      <c r="AH438" s="1"/>
      <c r="AI438" s="1"/>
      <c r="AJ438" s="1"/>
      <c r="AK438" s="1"/>
      <c r="AL438" s="10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53"/>
      <c r="BV438" s="53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</row>
    <row r="439" spans="1:92">
      <c r="A439" s="3"/>
      <c r="B439" s="3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0"/>
      <c r="U439" s="1"/>
      <c r="V439" s="1"/>
      <c r="W439" s="1"/>
      <c r="X439" s="1"/>
      <c r="Y439" s="1"/>
      <c r="Z439" s="1"/>
      <c r="AA439" s="1"/>
      <c r="AB439" s="1"/>
      <c r="AC439" s="53"/>
      <c r="AD439" s="1"/>
      <c r="AE439" s="1"/>
      <c r="AF439" s="1"/>
      <c r="AG439" s="1"/>
      <c r="AH439" s="1"/>
      <c r="AI439" s="1"/>
      <c r="AJ439" s="1"/>
      <c r="AK439" s="1"/>
      <c r="AL439" s="10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53"/>
      <c r="BV439" s="53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</row>
    <row r="440" spans="1:92">
      <c r="A440" s="3"/>
      <c r="B440" s="3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0"/>
      <c r="U440" s="1"/>
      <c r="V440" s="1"/>
      <c r="W440" s="1"/>
      <c r="X440" s="1"/>
      <c r="Y440" s="1"/>
      <c r="Z440" s="1"/>
      <c r="AA440" s="1"/>
      <c r="AB440" s="1"/>
      <c r="AC440" s="53"/>
      <c r="AD440" s="1"/>
      <c r="AE440" s="1"/>
      <c r="AF440" s="1"/>
      <c r="AG440" s="1"/>
      <c r="AH440" s="1"/>
      <c r="AI440" s="1"/>
      <c r="AJ440" s="1"/>
      <c r="AK440" s="1"/>
      <c r="AL440" s="10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53"/>
      <c r="BV440" s="53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</row>
    <row r="441" spans="1:92">
      <c r="A441" s="3"/>
      <c r="B441" s="3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0"/>
      <c r="U441" s="1"/>
      <c r="V441" s="1"/>
      <c r="W441" s="1"/>
      <c r="X441" s="1"/>
      <c r="Y441" s="1"/>
      <c r="Z441" s="1"/>
      <c r="AA441" s="1"/>
      <c r="AB441" s="1"/>
      <c r="AC441" s="53"/>
      <c r="AD441" s="1"/>
      <c r="AE441" s="1"/>
      <c r="AF441" s="1"/>
      <c r="AG441" s="1"/>
      <c r="AH441" s="1"/>
      <c r="AI441" s="1"/>
      <c r="AJ441" s="1"/>
      <c r="AK441" s="1"/>
      <c r="AL441" s="10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53"/>
      <c r="BV441" s="53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</row>
    <row r="442" spans="1:92">
      <c r="A442" s="3"/>
      <c r="B442" s="3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0"/>
      <c r="U442" s="1"/>
      <c r="V442" s="1"/>
      <c r="W442" s="1"/>
      <c r="X442" s="1"/>
      <c r="Y442" s="1"/>
      <c r="Z442" s="1"/>
      <c r="AA442" s="1"/>
      <c r="AB442" s="1"/>
      <c r="AC442" s="53"/>
      <c r="AD442" s="1"/>
      <c r="AE442" s="1"/>
      <c r="AF442" s="1"/>
      <c r="AG442" s="1"/>
      <c r="AH442" s="1"/>
      <c r="AI442" s="1"/>
      <c r="AJ442" s="1"/>
      <c r="AK442" s="1"/>
      <c r="AL442" s="10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53"/>
      <c r="BV442" s="53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</row>
    <row r="443" spans="1:92">
      <c r="A443" s="3"/>
      <c r="B443" s="3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0"/>
      <c r="U443" s="1"/>
      <c r="V443" s="1"/>
      <c r="W443" s="1"/>
      <c r="X443" s="1"/>
      <c r="Y443" s="1"/>
      <c r="Z443" s="1"/>
      <c r="AA443" s="1"/>
      <c r="AB443" s="1"/>
      <c r="AC443" s="53"/>
      <c r="AD443" s="1"/>
      <c r="AE443" s="1"/>
      <c r="AF443" s="1"/>
      <c r="AG443" s="1"/>
      <c r="AH443" s="1"/>
      <c r="AI443" s="1"/>
      <c r="AJ443" s="1"/>
      <c r="AK443" s="1"/>
      <c r="AL443" s="10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53"/>
      <c r="BV443" s="53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</row>
    <row r="444" spans="1:92">
      <c r="A444" s="3"/>
      <c r="B444" s="3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0"/>
      <c r="U444" s="1"/>
      <c r="V444" s="1"/>
      <c r="W444" s="1"/>
      <c r="X444" s="1"/>
      <c r="Y444" s="1"/>
      <c r="Z444" s="1"/>
      <c r="AA444" s="1"/>
      <c r="AB444" s="1"/>
      <c r="AC444" s="53"/>
      <c r="AD444" s="1"/>
      <c r="AE444" s="1"/>
      <c r="AF444" s="1"/>
      <c r="AG444" s="1"/>
      <c r="AH444" s="1"/>
      <c r="AI444" s="1"/>
      <c r="AJ444" s="1"/>
      <c r="AK444" s="1"/>
      <c r="AL444" s="10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53"/>
      <c r="BV444" s="53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</row>
    <row r="445" spans="1:92">
      <c r="A445" s="3"/>
      <c r="B445" s="3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0"/>
      <c r="U445" s="1"/>
      <c r="V445" s="1"/>
      <c r="W445" s="1"/>
      <c r="X445" s="1"/>
      <c r="Y445" s="1"/>
      <c r="Z445" s="1"/>
      <c r="AA445" s="1"/>
      <c r="AB445" s="1"/>
      <c r="AC445" s="53"/>
      <c r="AD445" s="1"/>
      <c r="AE445" s="1"/>
      <c r="AF445" s="1"/>
      <c r="AG445" s="1"/>
      <c r="AH445" s="1"/>
      <c r="AI445" s="1"/>
      <c r="AJ445" s="1"/>
      <c r="AK445" s="1"/>
      <c r="AL445" s="10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53"/>
      <c r="BV445" s="53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</row>
    <row r="446" spans="1:92">
      <c r="A446" s="3"/>
      <c r="B446" s="3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0"/>
      <c r="U446" s="1"/>
      <c r="V446" s="1"/>
      <c r="W446" s="1"/>
      <c r="X446" s="1"/>
      <c r="Y446" s="1"/>
      <c r="Z446" s="1"/>
      <c r="AA446" s="1"/>
      <c r="AB446" s="1"/>
      <c r="AC446" s="53"/>
      <c r="AD446" s="1"/>
      <c r="AE446" s="1"/>
      <c r="AF446" s="1"/>
      <c r="AG446" s="1"/>
      <c r="AH446" s="1"/>
      <c r="AI446" s="1"/>
      <c r="AJ446" s="1"/>
      <c r="AK446" s="1"/>
      <c r="AL446" s="10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53"/>
      <c r="BV446" s="53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</row>
    <row r="447" spans="1:92">
      <c r="A447" s="3"/>
      <c r="B447" s="3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0"/>
      <c r="U447" s="1"/>
      <c r="V447" s="1"/>
      <c r="W447" s="1"/>
      <c r="X447" s="1"/>
      <c r="Y447" s="1"/>
      <c r="Z447" s="1"/>
      <c r="AA447" s="1"/>
      <c r="AB447" s="1"/>
      <c r="AC447" s="53"/>
      <c r="AD447" s="1"/>
      <c r="AE447" s="1"/>
      <c r="AF447" s="1"/>
      <c r="AG447" s="1"/>
      <c r="AH447" s="1"/>
      <c r="AI447" s="1"/>
      <c r="AJ447" s="1"/>
      <c r="AK447" s="1"/>
      <c r="AL447" s="10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53"/>
      <c r="BV447" s="53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</row>
    <row r="448" spans="1:92">
      <c r="A448" s="3"/>
      <c r="B448" s="3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0"/>
      <c r="U448" s="1"/>
      <c r="V448" s="1"/>
      <c r="W448" s="1"/>
      <c r="X448" s="1"/>
      <c r="Y448" s="1"/>
      <c r="Z448" s="1"/>
      <c r="AA448" s="1"/>
      <c r="AB448" s="1"/>
      <c r="AC448" s="53"/>
      <c r="AD448" s="1"/>
      <c r="AE448" s="1"/>
      <c r="AF448" s="1"/>
      <c r="AG448" s="1"/>
      <c r="AH448" s="1"/>
      <c r="AI448" s="1"/>
      <c r="AJ448" s="1"/>
      <c r="AK448" s="1"/>
      <c r="AL448" s="10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53"/>
      <c r="BV448" s="53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</row>
    <row r="449" spans="1:92">
      <c r="A449" s="3"/>
      <c r="B449" s="3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0"/>
      <c r="U449" s="1"/>
      <c r="V449" s="1"/>
      <c r="W449" s="1"/>
      <c r="X449" s="1"/>
      <c r="Y449" s="1"/>
      <c r="Z449" s="1"/>
      <c r="AA449" s="1"/>
      <c r="AB449" s="1"/>
      <c r="AC449" s="53"/>
      <c r="AD449" s="1"/>
      <c r="AE449" s="1"/>
      <c r="AF449" s="1"/>
      <c r="AG449" s="1"/>
      <c r="AH449" s="1"/>
      <c r="AI449" s="1"/>
      <c r="AJ449" s="1"/>
      <c r="AK449" s="1"/>
      <c r="AL449" s="10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53"/>
      <c r="BV449" s="53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</row>
    <row r="450" spans="1:92">
      <c r="A450" s="3"/>
      <c r="B450" s="3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0"/>
      <c r="U450" s="1"/>
      <c r="V450" s="1"/>
      <c r="W450" s="1"/>
      <c r="X450" s="1"/>
      <c r="Y450" s="1"/>
      <c r="Z450" s="1"/>
      <c r="AA450" s="1"/>
      <c r="AB450" s="1"/>
      <c r="AC450" s="53"/>
      <c r="AD450" s="1"/>
      <c r="AE450" s="1"/>
      <c r="AF450" s="1"/>
      <c r="AG450" s="1"/>
      <c r="AH450" s="1"/>
      <c r="AI450" s="1"/>
      <c r="AJ450" s="1"/>
      <c r="AK450" s="1"/>
      <c r="AL450" s="10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53"/>
      <c r="BV450" s="53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</row>
    <row r="451" spans="1:92">
      <c r="A451" s="3"/>
      <c r="B451" s="3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0"/>
      <c r="U451" s="1"/>
      <c r="V451" s="1"/>
      <c r="W451" s="1"/>
      <c r="X451" s="1"/>
      <c r="Y451" s="1"/>
      <c r="Z451" s="1"/>
      <c r="AA451" s="1"/>
      <c r="AB451" s="1"/>
      <c r="AC451" s="53"/>
      <c r="AD451" s="1"/>
      <c r="AE451" s="1"/>
      <c r="AF451" s="1"/>
      <c r="AG451" s="1"/>
      <c r="AH451" s="1"/>
      <c r="AI451" s="1"/>
      <c r="AJ451" s="1"/>
      <c r="AK451" s="1"/>
      <c r="AL451" s="10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53"/>
      <c r="BV451" s="53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</row>
    <row r="452" spans="1:92">
      <c r="A452" s="3"/>
      <c r="B452" s="3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0"/>
      <c r="U452" s="1"/>
      <c r="V452" s="1"/>
      <c r="W452" s="1"/>
      <c r="X452" s="1"/>
      <c r="Y452" s="1"/>
      <c r="Z452" s="1"/>
      <c r="AA452" s="1"/>
      <c r="AB452" s="1"/>
      <c r="AC452" s="53"/>
      <c r="AD452" s="1"/>
      <c r="AE452" s="1"/>
      <c r="AF452" s="1"/>
      <c r="AG452" s="1"/>
      <c r="AH452" s="1"/>
      <c r="AI452" s="1"/>
      <c r="AJ452" s="1"/>
      <c r="AK452" s="1"/>
      <c r="AL452" s="10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53"/>
      <c r="BV452" s="53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</row>
    <row r="453" spans="1:92">
      <c r="A453" s="3"/>
      <c r="B453" s="3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0"/>
      <c r="U453" s="1"/>
      <c r="V453" s="1"/>
      <c r="W453" s="1"/>
      <c r="X453" s="1"/>
      <c r="Y453" s="1"/>
      <c r="Z453" s="1"/>
      <c r="AA453" s="1"/>
      <c r="AB453" s="1"/>
      <c r="AC453" s="53"/>
      <c r="AD453" s="1"/>
      <c r="AE453" s="1"/>
      <c r="AF453" s="1"/>
      <c r="AG453" s="1"/>
      <c r="AH453" s="1"/>
      <c r="AI453" s="1"/>
      <c r="AJ453" s="1"/>
      <c r="AK453" s="1"/>
      <c r="AL453" s="10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53"/>
      <c r="BV453" s="53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</row>
    <row r="454" spans="1:92">
      <c r="A454" s="3"/>
      <c r="B454" s="3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0"/>
      <c r="U454" s="1"/>
      <c r="V454" s="1"/>
      <c r="W454" s="1"/>
      <c r="X454" s="1"/>
      <c r="Y454" s="1"/>
      <c r="Z454" s="1"/>
      <c r="AA454" s="1"/>
      <c r="AB454" s="1"/>
      <c r="AC454" s="53"/>
      <c r="AD454" s="1"/>
      <c r="AE454" s="1"/>
      <c r="AF454" s="1"/>
      <c r="AG454" s="1"/>
      <c r="AH454" s="1"/>
      <c r="AI454" s="1"/>
      <c r="AJ454" s="1"/>
      <c r="AK454" s="1"/>
      <c r="AL454" s="10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53"/>
      <c r="BV454" s="53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</row>
    <row r="455" spans="1:92">
      <c r="A455" s="3"/>
      <c r="B455" s="3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0"/>
      <c r="U455" s="1"/>
      <c r="V455" s="1"/>
      <c r="W455" s="1"/>
      <c r="X455" s="1"/>
      <c r="Y455" s="1"/>
      <c r="Z455" s="1"/>
      <c r="AA455" s="1"/>
      <c r="AB455" s="1"/>
      <c r="AC455" s="53"/>
      <c r="AD455" s="1"/>
      <c r="AE455" s="1"/>
      <c r="AF455" s="1"/>
      <c r="AG455" s="1"/>
      <c r="AH455" s="1"/>
      <c r="AI455" s="1"/>
      <c r="AJ455" s="1"/>
      <c r="AK455" s="1"/>
      <c r="AL455" s="10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53"/>
      <c r="BV455" s="53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</row>
    <row r="456" spans="1:92">
      <c r="A456" s="3"/>
      <c r="B456" s="3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0"/>
      <c r="U456" s="1"/>
      <c r="V456" s="1"/>
      <c r="W456" s="1"/>
      <c r="X456" s="1"/>
      <c r="Y456" s="1"/>
      <c r="Z456" s="1"/>
      <c r="AA456" s="1"/>
      <c r="AB456" s="1"/>
      <c r="AC456" s="53"/>
      <c r="AD456" s="1"/>
      <c r="AE456" s="1"/>
      <c r="AF456" s="1"/>
      <c r="AG456" s="1"/>
      <c r="AH456" s="1"/>
      <c r="AI456" s="1"/>
      <c r="AJ456" s="1"/>
      <c r="AK456" s="1"/>
      <c r="AL456" s="10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53"/>
      <c r="BV456" s="53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</row>
    <row r="457" spans="1:92">
      <c r="A457" s="3"/>
      <c r="B457" s="3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0"/>
      <c r="U457" s="1"/>
      <c r="V457" s="1"/>
      <c r="W457" s="1"/>
      <c r="X457" s="1"/>
      <c r="Y457" s="1"/>
      <c r="Z457" s="1"/>
      <c r="AA457" s="1"/>
      <c r="AB457" s="1"/>
      <c r="AC457" s="53"/>
      <c r="AD457" s="1"/>
      <c r="AE457" s="1"/>
      <c r="AF457" s="1"/>
      <c r="AG457" s="1"/>
      <c r="AH457" s="1"/>
      <c r="AI457" s="1"/>
      <c r="AJ457" s="1"/>
      <c r="AK457" s="1"/>
      <c r="AL457" s="10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53"/>
      <c r="BV457" s="53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</row>
    <row r="458" spans="1:92">
      <c r="A458" s="3"/>
      <c r="B458" s="3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0"/>
      <c r="U458" s="1"/>
      <c r="V458" s="1"/>
      <c r="W458" s="1"/>
      <c r="X458" s="1"/>
      <c r="Y458" s="1"/>
      <c r="Z458" s="1"/>
      <c r="AA458" s="1"/>
      <c r="AB458" s="1"/>
      <c r="AC458" s="53"/>
      <c r="AD458" s="1"/>
      <c r="AE458" s="1"/>
      <c r="AF458" s="1"/>
      <c r="AG458" s="1"/>
      <c r="AH458" s="1"/>
      <c r="AI458" s="1"/>
      <c r="AJ458" s="1"/>
      <c r="AK458" s="1"/>
      <c r="AL458" s="10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53"/>
      <c r="BV458" s="53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</row>
    <row r="459" spans="1:92">
      <c r="A459" s="3"/>
      <c r="B459" s="3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0"/>
      <c r="U459" s="1"/>
      <c r="V459" s="1"/>
      <c r="W459" s="1"/>
      <c r="X459" s="1"/>
      <c r="Y459" s="1"/>
      <c r="Z459" s="1"/>
      <c r="AA459" s="1"/>
      <c r="AB459" s="1"/>
      <c r="AC459" s="53"/>
      <c r="AD459" s="1"/>
      <c r="AE459" s="1"/>
      <c r="AF459" s="1"/>
      <c r="AG459" s="1"/>
      <c r="AH459" s="1"/>
      <c r="AI459" s="1"/>
      <c r="AJ459" s="1"/>
      <c r="AK459" s="1"/>
      <c r="AL459" s="10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53"/>
      <c r="BV459" s="53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</row>
    <row r="460" spans="1:92">
      <c r="A460" s="3"/>
      <c r="B460" s="3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0"/>
      <c r="U460" s="1"/>
      <c r="V460" s="1"/>
      <c r="W460" s="1"/>
      <c r="X460" s="1"/>
      <c r="Y460" s="1"/>
      <c r="Z460" s="1"/>
      <c r="AA460" s="1"/>
      <c r="AB460" s="1"/>
      <c r="AC460" s="53"/>
      <c r="AD460" s="1"/>
      <c r="AE460" s="1"/>
      <c r="AF460" s="1"/>
      <c r="AG460" s="1"/>
      <c r="AH460" s="1"/>
      <c r="AI460" s="1"/>
      <c r="AJ460" s="1"/>
      <c r="AK460" s="1"/>
      <c r="AL460" s="10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53"/>
      <c r="BV460" s="53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</row>
    <row r="461" spans="1:92">
      <c r="A461" s="3"/>
      <c r="B461" s="3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0"/>
      <c r="U461" s="1"/>
      <c r="V461" s="1"/>
      <c r="W461" s="1"/>
      <c r="X461" s="1"/>
      <c r="Y461" s="1"/>
      <c r="Z461" s="1"/>
      <c r="AA461" s="1"/>
      <c r="AB461" s="1"/>
      <c r="AC461" s="53"/>
      <c r="AD461" s="1"/>
      <c r="AE461" s="1"/>
      <c r="AF461" s="1"/>
      <c r="AG461" s="1"/>
      <c r="AH461" s="1"/>
      <c r="AI461" s="1"/>
      <c r="AJ461" s="1"/>
      <c r="AK461" s="1"/>
      <c r="AL461" s="10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53"/>
      <c r="BV461" s="53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</row>
    <row r="462" spans="1:92">
      <c r="A462" s="3"/>
      <c r="B462" s="3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0"/>
      <c r="U462" s="1"/>
      <c r="V462" s="1"/>
      <c r="W462" s="1"/>
      <c r="X462" s="1"/>
      <c r="Y462" s="1"/>
      <c r="Z462" s="1"/>
      <c r="AA462" s="1"/>
      <c r="AB462" s="1"/>
      <c r="AC462" s="53"/>
      <c r="AD462" s="1"/>
      <c r="AE462" s="1"/>
      <c r="AF462" s="1"/>
      <c r="AG462" s="1"/>
      <c r="AH462" s="1"/>
      <c r="AI462" s="1"/>
      <c r="AJ462" s="1"/>
      <c r="AK462" s="1"/>
      <c r="AL462" s="10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53"/>
      <c r="BV462" s="53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</row>
    <row r="463" spans="1:92">
      <c r="A463" s="3"/>
      <c r="B463" s="3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0"/>
      <c r="U463" s="1"/>
      <c r="V463" s="1"/>
      <c r="W463" s="1"/>
      <c r="X463" s="1"/>
      <c r="Y463" s="1"/>
      <c r="Z463" s="1"/>
      <c r="AA463" s="1"/>
      <c r="AB463" s="1"/>
      <c r="AC463" s="53"/>
      <c r="AD463" s="1"/>
      <c r="AE463" s="1"/>
      <c r="AF463" s="1"/>
      <c r="AG463" s="1"/>
      <c r="AH463" s="1"/>
      <c r="AI463" s="1"/>
      <c r="AJ463" s="1"/>
      <c r="AK463" s="1"/>
      <c r="AL463" s="10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53"/>
      <c r="BV463" s="53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</row>
    <row r="464" spans="1:92">
      <c r="A464" s="3"/>
      <c r="B464" s="3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0"/>
      <c r="U464" s="1"/>
      <c r="V464" s="1"/>
      <c r="W464" s="1"/>
      <c r="X464" s="1"/>
      <c r="Y464" s="1"/>
      <c r="Z464" s="1"/>
      <c r="AA464" s="1"/>
      <c r="AB464" s="1"/>
      <c r="AC464" s="53"/>
      <c r="AD464" s="1"/>
      <c r="AE464" s="1"/>
      <c r="AF464" s="1"/>
      <c r="AG464" s="1"/>
      <c r="AH464" s="1"/>
      <c r="AI464" s="1"/>
      <c r="AJ464" s="1"/>
      <c r="AK464" s="1"/>
      <c r="AL464" s="10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53"/>
      <c r="BV464" s="53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</row>
    <row r="465" spans="1:92">
      <c r="A465" s="3"/>
      <c r="B465" s="3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0"/>
      <c r="U465" s="1"/>
      <c r="V465" s="1"/>
      <c r="W465" s="1"/>
      <c r="X465" s="1"/>
      <c r="Y465" s="1"/>
      <c r="Z465" s="1"/>
      <c r="AA465" s="1"/>
      <c r="AB465" s="1"/>
      <c r="AC465" s="53"/>
      <c r="AD465" s="1"/>
      <c r="AE465" s="1"/>
      <c r="AF465" s="1"/>
      <c r="AG465" s="1"/>
      <c r="AH465" s="1"/>
      <c r="AI465" s="1"/>
      <c r="AJ465" s="1"/>
      <c r="AK465" s="1"/>
      <c r="AL465" s="10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53"/>
      <c r="BV465" s="53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</row>
    <row r="466" spans="1:92">
      <c r="A466" s="3"/>
      <c r="B466" s="3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0"/>
      <c r="U466" s="1"/>
      <c r="V466" s="1"/>
      <c r="W466" s="1"/>
      <c r="X466" s="1"/>
      <c r="Y466" s="1"/>
      <c r="Z466" s="1"/>
      <c r="AA466" s="1"/>
      <c r="AB466" s="1"/>
      <c r="AC466" s="53"/>
      <c r="AD466" s="1"/>
      <c r="AE466" s="1"/>
      <c r="AF466" s="1"/>
      <c r="AG466" s="1"/>
      <c r="AH466" s="1"/>
      <c r="AI466" s="1"/>
      <c r="AJ466" s="1"/>
      <c r="AK466" s="1"/>
      <c r="AL466" s="10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53"/>
      <c r="BV466" s="53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</row>
    <row r="467" spans="1:92">
      <c r="A467" s="3"/>
      <c r="B467" s="3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0"/>
      <c r="U467" s="1"/>
      <c r="V467" s="1"/>
      <c r="W467" s="1"/>
      <c r="X467" s="1"/>
      <c r="Y467" s="1"/>
      <c r="Z467" s="1"/>
      <c r="AA467" s="1"/>
      <c r="AB467" s="1"/>
      <c r="AC467" s="53"/>
      <c r="AD467" s="1"/>
      <c r="AE467" s="1"/>
      <c r="AF467" s="1"/>
      <c r="AG467" s="1"/>
      <c r="AH467" s="1"/>
      <c r="AI467" s="1"/>
      <c r="AJ467" s="1"/>
      <c r="AK467" s="1"/>
      <c r="AL467" s="10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53"/>
      <c r="BV467" s="53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</row>
    <row r="468" spans="1:92">
      <c r="A468" s="3"/>
      <c r="B468" s="3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0"/>
      <c r="U468" s="1"/>
      <c r="V468" s="1"/>
      <c r="W468" s="1"/>
      <c r="X468" s="1"/>
      <c r="Y468" s="1"/>
      <c r="Z468" s="1"/>
      <c r="AA468" s="1"/>
      <c r="AB468" s="1"/>
      <c r="AC468" s="53"/>
      <c r="AD468" s="1"/>
      <c r="AE468" s="1"/>
      <c r="AF468" s="1"/>
      <c r="AG468" s="1"/>
      <c r="AH468" s="1"/>
      <c r="AI468" s="1"/>
      <c r="AJ468" s="1"/>
      <c r="AK468" s="1"/>
      <c r="AL468" s="10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53"/>
      <c r="BV468" s="53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</row>
    <row r="469" spans="1:92">
      <c r="A469" s="3"/>
      <c r="B469" s="3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0"/>
      <c r="U469" s="1"/>
      <c r="V469" s="1"/>
      <c r="W469" s="1"/>
      <c r="X469" s="1"/>
      <c r="Y469" s="1"/>
      <c r="Z469" s="1"/>
      <c r="AA469" s="1"/>
      <c r="AB469" s="1"/>
      <c r="AC469" s="53"/>
      <c r="AD469" s="1"/>
      <c r="AE469" s="1"/>
      <c r="AF469" s="1"/>
      <c r="AG469" s="1"/>
      <c r="AH469" s="1"/>
      <c r="AI469" s="1"/>
      <c r="AJ469" s="1"/>
      <c r="AK469" s="1"/>
      <c r="AL469" s="10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53"/>
      <c r="BV469" s="53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</row>
    <row r="470" spans="1:92">
      <c r="A470" s="3"/>
      <c r="B470" s="3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0"/>
      <c r="U470" s="1"/>
      <c r="V470" s="1"/>
      <c r="W470" s="1"/>
      <c r="X470" s="1"/>
      <c r="Y470" s="1"/>
      <c r="Z470" s="1"/>
      <c r="AA470" s="1"/>
      <c r="AB470" s="1"/>
      <c r="AC470" s="53"/>
      <c r="AD470" s="1"/>
      <c r="AE470" s="1"/>
      <c r="AF470" s="1"/>
      <c r="AG470" s="1"/>
      <c r="AH470" s="1"/>
      <c r="AI470" s="1"/>
      <c r="AJ470" s="1"/>
      <c r="AK470" s="1"/>
      <c r="AL470" s="10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53"/>
      <c r="BV470" s="53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</row>
    <row r="471" spans="1:92">
      <c r="A471" s="3"/>
      <c r="B471" s="3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0"/>
      <c r="U471" s="1"/>
      <c r="V471" s="1"/>
      <c r="W471" s="1"/>
      <c r="X471" s="1"/>
      <c r="Y471" s="1"/>
      <c r="Z471" s="1"/>
      <c r="AA471" s="1"/>
      <c r="AB471" s="1"/>
      <c r="AC471" s="53"/>
      <c r="AD471" s="1"/>
      <c r="AE471" s="1"/>
      <c r="AF471" s="1"/>
      <c r="AG471" s="1"/>
      <c r="AH471" s="1"/>
      <c r="AI471" s="1"/>
      <c r="AJ471" s="1"/>
      <c r="AK471" s="1"/>
      <c r="AL471" s="10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53"/>
      <c r="BV471" s="53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</row>
    <row r="472" spans="1:92">
      <c r="A472" s="3"/>
      <c r="B472" s="3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0"/>
      <c r="U472" s="1"/>
      <c r="V472" s="1"/>
      <c r="W472" s="1"/>
      <c r="X472" s="1"/>
      <c r="Y472" s="1"/>
      <c r="Z472" s="1"/>
      <c r="AA472" s="1"/>
      <c r="AB472" s="1"/>
      <c r="AC472" s="53"/>
      <c r="AD472" s="1"/>
      <c r="AE472" s="1"/>
      <c r="AF472" s="1"/>
      <c r="AG472" s="1"/>
      <c r="AH472" s="1"/>
      <c r="AI472" s="1"/>
      <c r="AJ472" s="1"/>
      <c r="AK472" s="1"/>
      <c r="AL472" s="10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53"/>
      <c r="BV472" s="53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</row>
    <row r="473" spans="1:92">
      <c r="A473" s="3"/>
      <c r="B473" s="3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0"/>
      <c r="U473" s="1"/>
      <c r="V473" s="1"/>
      <c r="W473" s="1"/>
      <c r="X473" s="1"/>
      <c r="Y473" s="1"/>
      <c r="Z473" s="1"/>
      <c r="AA473" s="1"/>
      <c r="AB473" s="1"/>
      <c r="AC473" s="53"/>
      <c r="AD473" s="1"/>
      <c r="AE473" s="1"/>
      <c r="AF473" s="1"/>
      <c r="AG473" s="1"/>
      <c r="AH473" s="1"/>
      <c r="AI473" s="1"/>
      <c r="AJ473" s="1"/>
      <c r="AK473" s="1"/>
      <c r="AL473" s="10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53"/>
      <c r="BV473" s="53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</row>
    <row r="474" spans="1:92">
      <c r="A474" s="3"/>
      <c r="B474" s="3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0"/>
      <c r="U474" s="1"/>
      <c r="V474" s="1"/>
      <c r="W474" s="1"/>
      <c r="X474" s="1"/>
      <c r="Y474" s="1"/>
      <c r="Z474" s="1"/>
      <c r="AA474" s="1"/>
      <c r="AB474" s="1"/>
      <c r="AC474" s="53"/>
      <c r="AD474" s="1"/>
      <c r="AE474" s="1"/>
      <c r="AF474" s="1"/>
      <c r="AG474" s="1"/>
      <c r="AH474" s="1"/>
      <c r="AI474" s="1"/>
      <c r="AJ474" s="1"/>
      <c r="AK474" s="1"/>
      <c r="AL474" s="10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53"/>
      <c r="BV474" s="53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</row>
    <row r="475" spans="1:92">
      <c r="A475" s="3"/>
      <c r="B475" s="3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0"/>
      <c r="U475" s="1"/>
      <c r="V475" s="1"/>
      <c r="W475" s="1"/>
      <c r="X475" s="1"/>
      <c r="Y475" s="1"/>
      <c r="Z475" s="1"/>
      <c r="AA475" s="1"/>
      <c r="AB475" s="1"/>
      <c r="AC475" s="53"/>
      <c r="AD475" s="1"/>
      <c r="AE475" s="1"/>
      <c r="AF475" s="1"/>
      <c r="AG475" s="1"/>
      <c r="AH475" s="1"/>
      <c r="AI475" s="1"/>
      <c r="AJ475" s="1"/>
      <c r="AK475" s="1"/>
      <c r="AL475" s="10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53"/>
      <c r="BV475" s="53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</row>
    <row r="476" spans="1:92">
      <c r="A476" s="3"/>
      <c r="B476" s="3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0"/>
      <c r="U476" s="1"/>
      <c r="V476" s="1"/>
      <c r="W476" s="1"/>
      <c r="X476" s="1"/>
      <c r="Y476" s="1"/>
      <c r="Z476" s="1"/>
      <c r="AA476" s="1"/>
      <c r="AB476" s="1"/>
      <c r="AC476" s="53"/>
      <c r="AD476" s="1"/>
      <c r="AE476" s="1"/>
      <c r="AF476" s="1"/>
      <c r="AG476" s="1"/>
      <c r="AH476" s="1"/>
      <c r="AI476" s="1"/>
      <c r="AJ476" s="1"/>
      <c r="AK476" s="1"/>
      <c r="AL476" s="10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53"/>
      <c r="BV476" s="53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</row>
    <row r="477" spans="1:92">
      <c r="A477" s="3"/>
      <c r="B477" s="3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0"/>
      <c r="U477" s="1"/>
      <c r="V477" s="1"/>
      <c r="W477" s="1"/>
      <c r="X477" s="1"/>
      <c r="Y477" s="1"/>
      <c r="Z477" s="1"/>
      <c r="AA477" s="1"/>
      <c r="AB477" s="1"/>
      <c r="AC477" s="53"/>
      <c r="AD477" s="1"/>
      <c r="AE477" s="1"/>
      <c r="AF477" s="1"/>
      <c r="AG477" s="1"/>
      <c r="AH477" s="1"/>
      <c r="AI477" s="1"/>
      <c r="AJ477" s="1"/>
      <c r="AK477" s="1"/>
      <c r="AL477" s="10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53"/>
      <c r="BV477" s="53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</row>
    <row r="478" spans="1:92">
      <c r="A478" s="3"/>
      <c r="B478" s="3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0"/>
      <c r="U478" s="1"/>
      <c r="V478" s="1"/>
      <c r="W478" s="1"/>
      <c r="X478" s="1"/>
      <c r="Y478" s="1"/>
      <c r="Z478" s="1"/>
      <c r="AA478" s="1"/>
      <c r="AB478" s="1"/>
      <c r="AC478" s="53"/>
      <c r="AD478" s="1"/>
      <c r="AE478" s="1"/>
      <c r="AF478" s="1"/>
      <c r="AG478" s="1"/>
      <c r="AH478" s="1"/>
      <c r="AI478" s="1"/>
      <c r="AJ478" s="1"/>
      <c r="AK478" s="1"/>
      <c r="AL478" s="10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53"/>
      <c r="BV478" s="53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</row>
    <row r="479" spans="1:92">
      <c r="A479" s="3"/>
      <c r="B479" s="3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0"/>
      <c r="U479" s="1"/>
      <c r="V479" s="1"/>
      <c r="W479" s="1"/>
      <c r="X479" s="1"/>
      <c r="Y479" s="1"/>
      <c r="Z479" s="1"/>
      <c r="AA479" s="1"/>
      <c r="AB479" s="1"/>
      <c r="AC479" s="53"/>
      <c r="AD479" s="1"/>
      <c r="AE479" s="1"/>
      <c r="AF479" s="1"/>
      <c r="AG479" s="1"/>
      <c r="AH479" s="1"/>
      <c r="AI479" s="1"/>
      <c r="AJ479" s="1"/>
      <c r="AK479" s="1"/>
      <c r="AL479" s="10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53"/>
      <c r="BV479" s="53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</row>
    <row r="480" spans="1:92">
      <c r="A480" s="3"/>
      <c r="B480" s="3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0"/>
      <c r="U480" s="1"/>
      <c r="V480" s="1"/>
      <c r="W480" s="1"/>
      <c r="X480" s="1"/>
      <c r="Y480" s="1"/>
      <c r="Z480" s="1"/>
      <c r="AA480" s="1"/>
      <c r="AB480" s="1"/>
      <c r="AC480" s="53"/>
      <c r="AD480" s="1"/>
      <c r="AE480" s="1"/>
      <c r="AF480" s="1"/>
      <c r="AG480" s="1"/>
      <c r="AH480" s="1"/>
      <c r="AI480" s="1"/>
      <c r="AJ480" s="1"/>
      <c r="AK480" s="1"/>
      <c r="AL480" s="10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53"/>
      <c r="BV480" s="53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</row>
    <row r="481" spans="1:92">
      <c r="A481" s="3"/>
      <c r="B481" s="3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0"/>
      <c r="U481" s="1"/>
      <c r="V481" s="1"/>
      <c r="W481" s="1"/>
      <c r="X481" s="1"/>
      <c r="Y481" s="1"/>
      <c r="Z481" s="1"/>
      <c r="AA481" s="1"/>
      <c r="AB481" s="1"/>
      <c r="AC481" s="53"/>
      <c r="AD481" s="1"/>
      <c r="AE481" s="1"/>
      <c r="AF481" s="1"/>
      <c r="AG481" s="1"/>
      <c r="AH481" s="1"/>
      <c r="AI481" s="1"/>
      <c r="AJ481" s="1"/>
      <c r="AK481" s="1"/>
      <c r="AL481" s="10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53"/>
      <c r="BV481" s="53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</row>
    <row r="482" spans="1:92">
      <c r="A482" s="3"/>
      <c r="B482" s="3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0"/>
      <c r="U482" s="1"/>
      <c r="V482" s="1"/>
      <c r="W482" s="1"/>
      <c r="X482" s="1"/>
      <c r="Y482" s="1"/>
      <c r="Z482" s="1"/>
      <c r="AA482" s="1"/>
      <c r="AB482" s="1"/>
      <c r="AC482" s="53"/>
      <c r="AD482" s="1"/>
      <c r="AE482" s="1"/>
      <c r="AF482" s="1"/>
      <c r="AG482" s="1"/>
      <c r="AH482" s="1"/>
      <c r="AI482" s="1"/>
      <c r="AJ482" s="1"/>
      <c r="AK482" s="1"/>
      <c r="AL482" s="10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53"/>
      <c r="BV482" s="53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</row>
    <row r="483" spans="1:92">
      <c r="A483" s="3"/>
      <c r="B483" s="3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0"/>
      <c r="U483" s="1"/>
      <c r="V483" s="1"/>
      <c r="W483" s="1"/>
      <c r="X483" s="1"/>
      <c r="Y483" s="1"/>
      <c r="Z483" s="1"/>
      <c r="AA483" s="1"/>
      <c r="AB483" s="1"/>
      <c r="AC483" s="53"/>
      <c r="AD483" s="1"/>
      <c r="AE483" s="1"/>
      <c r="AF483" s="1"/>
      <c r="AG483" s="1"/>
      <c r="AH483" s="1"/>
      <c r="AI483" s="1"/>
      <c r="AJ483" s="1"/>
      <c r="AK483" s="1"/>
      <c r="AL483" s="10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53"/>
      <c r="BV483" s="53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</row>
    <row r="484" spans="1:92">
      <c r="A484" s="3"/>
      <c r="B484" s="3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0"/>
      <c r="U484" s="1"/>
      <c r="V484" s="1"/>
      <c r="W484" s="1"/>
      <c r="X484" s="1"/>
      <c r="Y484" s="1"/>
      <c r="Z484" s="1"/>
      <c r="AA484" s="1"/>
      <c r="AB484" s="1"/>
      <c r="AC484" s="53"/>
      <c r="AD484" s="1"/>
      <c r="AE484" s="1"/>
      <c r="AF484" s="1"/>
      <c r="AG484" s="1"/>
      <c r="AH484" s="1"/>
      <c r="AI484" s="1"/>
      <c r="AJ484" s="1"/>
      <c r="AK484" s="1"/>
      <c r="AL484" s="10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53"/>
      <c r="BV484" s="53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</row>
    <row r="485" spans="1:92">
      <c r="A485" s="3"/>
      <c r="B485" s="3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0"/>
      <c r="U485" s="1"/>
      <c r="V485" s="1"/>
      <c r="W485" s="1"/>
      <c r="X485" s="1"/>
      <c r="Y485" s="1"/>
      <c r="Z485" s="1"/>
      <c r="AA485" s="1"/>
      <c r="AB485" s="1"/>
      <c r="AC485" s="53"/>
      <c r="AD485" s="1"/>
      <c r="AE485" s="1"/>
      <c r="AF485" s="1"/>
      <c r="AG485" s="1"/>
      <c r="AH485" s="1"/>
      <c r="AI485" s="1"/>
      <c r="AJ485" s="1"/>
      <c r="AK485" s="1"/>
      <c r="AL485" s="10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53"/>
      <c r="BV485" s="53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</row>
    <row r="486" spans="1:92">
      <c r="A486" s="3"/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0"/>
      <c r="U486" s="1"/>
      <c r="V486" s="1"/>
      <c r="W486" s="1"/>
      <c r="X486" s="1"/>
      <c r="Y486" s="1"/>
      <c r="Z486" s="1"/>
      <c r="AA486" s="1"/>
      <c r="AB486" s="1"/>
      <c r="AC486" s="53"/>
      <c r="AD486" s="1"/>
      <c r="AE486" s="1"/>
      <c r="AF486" s="1"/>
      <c r="AG486" s="1"/>
      <c r="AH486" s="1"/>
      <c r="AI486" s="1"/>
      <c r="AJ486" s="1"/>
      <c r="AK486" s="1"/>
      <c r="AL486" s="10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53"/>
      <c r="BV486" s="53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</row>
    <row r="487" spans="1:92">
      <c r="A487" s="3"/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0"/>
      <c r="U487" s="1"/>
      <c r="V487" s="1"/>
      <c r="W487" s="1"/>
      <c r="X487" s="1"/>
      <c r="Y487" s="1"/>
      <c r="Z487" s="1"/>
      <c r="AA487" s="1"/>
      <c r="AB487" s="1"/>
      <c r="AC487" s="53"/>
      <c r="AD487" s="1"/>
      <c r="AE487" s="1"/>
      <c r="AF487" s="1"/>
      <c r="AG487" s="1"/>
      <c r="AH487" s="1"/>
      <c r="AI487" s="1"/>
      <c r="AJ487" s="1"/>
      <c r="AK487" s="1"/>
      <c r="AL487" s="10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53"/>
      <c r="BV487" s="53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</row>
    <row r="488" spans="1:92">
      <c r="A488" s="3"/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0"/>
      <c r="U488" s="1"/>
      <c r="V488" s="1"/>
      <c r="W488" s="1"/>
      <c r="X488" s="1"/>
      <c r="Y488" s="1"/>
      <c r="Z488" s="1"/>
      <c r="AA488" s="1"/>
      <c r="AB488" s="1"/>
      <c r="AC488" s="53"/>
      <c r="AD488" s="1"/>
      <c r="AE488" s="1"/>
      <c r="AF488" s="1"/>
      <c r="AG488" s="1"/>
      <c r="AH488" s="1"/>
      <c r="AI488" s="1"/>
      <c r="AJ488" s="1"/>
      <c r="AK488" s="1"/>
      <c r="AL488" s="10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53"/>
      <c r="BV488" s="53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</row>
    <row r="489" spans="1:92">
      <c r="A489" s="3"/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0"/>
      <c r="U489" s="1"/>
      <c r="V489" s="1"/>
      <c r="W489" s="1"/>
      <c r="X489" s="1"/>
      <c r="Y489" s="1"/>
      <c r="Z489" s="1"/>
      <c r="AA489" s="1"/>
      <c r="AB489" s="1"/>
      <c r="AC489" s="53"/>
      <c r="AD489" s="1"/>
      <c r="AE489" s="1"/>
      <c r="AF489" s="1"/>
      <c r="AG489" s="1"/>
      <c r="AH489" s="1"/>
      <c r="AI489" s="1"/>
      <c r="AJ489" s="1"/>
      <c r="AK489" s="1"/>
      <c r="AL489" s="10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53"/>
      <c r="BV489" s="53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</row>
    <row r="490" spans="1:92">
      <c r="A490" s="3"/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0"/>
      <c r="U490" s="1"/>
      <c r="V490" s="1"/>
      <c r="W490" s="1"/>
      <c r="X490" s="1"/>
      <c r="Y490" s="1"/>
      <c r="Z490" s="1"/>
      <c r="AA490" s="1"/>
      <c r="AB490" s="1"/>
      <c r="AC490" s="53"/>
      <c r="AD490" s="1"/>
      <c r="AE490" s="1"/>
      <c r="AF490" s="1"/>
      <c r="AG490" s="1"/>
      <c r="AH490" s="1"/>
      <c r="AI490" s="1"/>
      <c r="AJ490" s="1"/>
      <c r="AK490" s="1"/>
      <c r="AL490" s="10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53"/>
      <c r="BV490" s="53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</row>
    <row r="491" spans="1:92">
      <c r="A491" s="3"/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0"/>
      <c r="U491" s="1"/>
      <c r="V491" s="1"/>
      <c r="W491" s="1"/>
      <c r="X491" s="1"/>
      <c r="Y491" s="1"/>
      <c r="Z491" s="1"/>
      <c r="AA491" s="1"/>
      <c r="AB491" s="1"/>
      <c r="AC491" s="53"/>
      <c r="AD491" s="1"/>
      <c r="AE491" s="1"/>
      <c r="AF491" s="1"/>
      <c r="AG491" s="1"/>
      <c r="AH491" s="1"/>
      <c r="AI491" s="1"/>
      <c r="AJ491" s="1"/>
      <c r="AK491" s="1"/>
      <c r="AL491" s="10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53"/>
      <c r="BV491" s="53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</row>
    <row r="492" spans="1:92">
      <c r="A492" s="3"/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0"/>
      <c r="U492" s="1"/>
      <c r="V492" s="1"/>
      <c r="W492" s="1"/>
      <c r="X492" s="1"/>
      <c r="Y492" s="1"/>
      <c r="Z492" s="1"/>
      <c r="AA492" s="1"/>
      <c r="AB492" s="1"/>
      <c r="AC492" s="53"/>
      <c r="AD492" s="1"/>
      <c r="AE492" s="1"/>
      <c r="AF492" s="1"/>
      <c r="AG492" s="1"/>
      <c r="AH492" s="1"/>
      <c r="AI492" s="1"/>
      <c r="AJ492" s="1"/>
      <c r="AK492" s="1"/>
      <c r="AL492" s="10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53"/>
      <c r="BV492" s="53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</row>
    <row r="493" spans="1:92">
      <c r="A493" s="3"/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0"/>
      <c r="U493" s="1"/>
      <c r="V493" s="1"/>
      <c r="W493" s="1"/>
      <c r="X493" s="1"/>
      <c r="Y493" s="1"/>
      <c r="Z493" s="1"/>
      <c r="AA493" s="1"/>
      <c r="AB493" s="1"/>
      <c r="AC493" s="53"/>
      <c r="AD493" s="1"/>
      <c r="AE493" s="1"/>
      <c r="AF493" s="1"/>
      <c r="AG493" s="1"/>
      <c r="AH493" s="1"/>
      <c r="AI493" s="1"/>
      <c r="AJ493" s="1"/>
      <c r="AK493" s="1"/>
      <c r="AL493" s="10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53"/>
      <c r="BV493" s="53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</row>
    <row r="494" spans="1:92">
      <c r="A494" s="3"/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0"/>
      <c r="U494" s="1"/>
      <c r="V494" s="1"/>
      <c r="W494" s="1"/>
      <c r="X494" s="1"/>
      <c r="Y494" s="1"/>
      <c r="Z494" s="1"/>
      <c r="AA494" s="1"/>
      <c r="AB494" s="1"/>
      <c r="AC494" s="53"/>
      <c r="AD494" s="1"/>
      <c r="AE494" s="1"/>
      <c r="AF494" s="1"/>
      <c r="AG494" s="1"/>
      <c r="AH494" s="1"/>
      <c r="AI494" s="1"/>
      <c r="AJ494" s="1"/>
      <c r="AK494" s="1"/>
      <c r="AL494" s="10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53"/>
      <c r="BV494" s="53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</row>
    <row r="495" spans="1:92">
      <c r="A495" s="3"/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0"/>
      <c r="U495" s="1"/>
      <c r="V495" s="1"/>
      <c r="W495" s="1"/>
      <c r="X495" s="1"/>
      <c r="Y495" s="1"/>
      <c r="Z495" s="1"/>
      <c r="AA495" s="1"/>
      <c r="AB495" s="1"/>
      <c r="AC495" s="53"/>
      <c r="AD495" s="1"/>
      <c r="AE495" s="1"/>
      <c r="AF495" s="1"/>
      <c r="AG495" s="1"/>
      <c r="AH495" s="1"/>
      <c r="AI495" s="1"/>
      <c r="AJ495" s="1"/>
      <c r="AK495" s="1"/>
      <c r="AL495" s="10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53"/>
      <c r="BV495" s="53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</row>
    <row r="496" spans="1:92">
      <c r="A496" s="3"/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0"/>
      <c r="U496" s="1"/>
      <c r="V496" s="1"/>
      <c r="W496" s="1"/>
      <c r="X496" s="1"/>
      <c r="Y496" s="1"/>
      <c r="Z496" s="1"/>
      <c r="AA496" s="1"/>
      <c r="AB496" s="1"/>
      <c r="AC496" s="53"/>
      <c r="AD496" s="1"/>
      <c r="AE496" s="1"/>
      <c r="AF496" s="1"/>
      <c r="AG496" s="1"/>
      <c r="AH496" s="1"/>
      <c r="AI496" s="1"/>
      <c r="AJ496" s="1"/>
      <c r="AK496" s="1"/>
      <c r="AL496" s="10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53"/>
      <c r="BV496" s="53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</row>
    <row r="497" spans="1:92">
      <c r="A497" s="3"/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0"/>
      <c r="U497" s="1"/>
      <c r="V497" s="1"/>
      <c r="W497" s="1"/>
      <c r="X497" s="1"/>
      <c r="Y497" s="1"/>
      <c r="Z497" s="1"/>
      <c r="AA497" s="1"/>
      <c r="AB497" s="1"/>
      <c r="AC497" s="53"/>
      <c r="AD497" s="1"/>
      <c r="AE497" s="1"/>
      <c r="AF497" s="1"/>
      <c r="AG497" s="1"/>
      <c r="AH497" s="1"/>
      <c r="AI497" s="1"/>
      <c r="AJ497" s="1"/>
      <c r="AK497" s="1"/>
      <c r="AL497" s="10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53"/>
      <c r="BV497" s="53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</row>
    <row r="498" spans="1:92">
      <c r="A498" s="3"/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0"/>
      <c r="U498" s="1"/>
      <c r="V498" s="1"/>
      <c r="W498" s="1"/>
      <c r="X498" s="1"/>
      <c r="Y498" s="1"/>
      <c r="Z498" s="1"/>
      <c r="AA498" s="1"/>
      <c r="AB498" s="1"/>
      <c r="AC498" s="53"/>
      <c r="AD498" s="1"/>
      <c r="AE498" s="1"/>
      <c r="AF498" s="1"/>
      <c r="AG498" s="1"/>
      <c r="AH498" s="1"/>
      <c r="AI498" s="1"/>
      <c r="AJ498" s="1"/>
      <c r="AK498" s="1"/>
      <c r="AL498" s="10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53"/>
      <c r="BV498" s="53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</row>
    <row r="499" spans="1:92">
      <c r="A499" s="3"/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0"/>
      <c r="U499" s="1"/>
      <c r="V499" s="1"/>
      <c r="W499" s="1"/>
      <c r="X499" s="1"/>
      <c r="Y499" s="1"/>
      <c r="Z499" s="1"/>
      <c r="AA499" s="1"/>
      <c r="AB499" s="1"/>
      <c r="AC499" s="53"/>
      <c r="AD499" s="1"/>
      <c r="AE499" s="1"/>
      <c r="AF499" s="1"/>
      <c r="AG499" s="1"/>
      <c r="AH499" s="1"/>
      <c r="AI499" s="1"/>
      <c r="AJ499" s="1"/>
      <c r="AK499" s="1"/>
      <c r="AL499" s="10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53"/>
      <c r="BV499" s="53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</row>
    <row r="500" spans="1:92">
      <c r="A500" s="3"/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0"/>
      <c r="U500" s="1"/>
      <c r="V500" s="1"/>
      <c r="W500" s="1"/>
      <c r="X500" s="1"/>
      <c r="Y500" s="1"/>
      <c r="Z500" s="1"/>
      <c r="AA500" s="1"/>
      <c r="AB500" s="1"/>
      <c r="AC500" s="53"/>
      <c r="AD500" s="1"/>
      <c r="AE500" s="1"/>
      <c r="AF500" s="1"/>
      <c r="AG500" s="1"/>
      <c r="AH500" s="1"/>
      <c r="AI500" s="1"/>
      <c r="AJ500" s="1"/>
      <c r="AK500" s="1"/>
      <c r="AL500" s="10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53"/>
      <c r="BV500" s="53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</row>
    <row r="501" spans="1:92">
      <c r="A501" s="3"/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0"/>
      <c r="U501" s="1"/>
      <c r="V501" s="1"/>
      <c r="W501" s="1"/>
      <c r="X501" s="1"/>
      <c r="Y501" s="1"/>
      <c r="Z501" s="1"/>
      <c r="AA501" s="1"/>
      <c r="AB501" s="1"/>
      <c r="AC501" s="53"/>
      <c r="AD501" s="1"/>
      <c r="AE501" s="1"/>
      <c r="AF501" s="1"/>
      <c r="AG501" s="1"/>
      <c r="AH501" s="1"/>
      <c r="AI501" s="1"/>
      <c r="AJ501" s="1"/>
      <c r="AK501" s="1"/>
      <c r="AL501" s="10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53"/>
      <c r="BV501" s="53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</row>
    <row r="502" spans="1:92">
      <c r="A502" s="3"/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0"/>
      <c r="U502" s="1"/>
      <c r="V502" s="1"/>
      <c r="W502" s="1"/>
      <c r="X502" s="1"/>
      <c r="Y502" s="1"/>
      <c r="Z502" s="1"/>
      <c r="AA502" s="1"/>
      <c r="AB502" s="1"/>
      <c r="AC502" s="53"/>
      <c r="AD502" s="1"/>
      <c r="AE502" s="1"/>
      <c r="AF502" s="1"/>
      <c r="AG502" s="1"/>
      <c r="AH502" s="1"/>
      <c r="AI502" s="1"/>
      <c r="AJ502" s="1"/>
      <c r="AK502" s="1"/>
      <c r="AL502" s="10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53"/>
      <c r="BV502" s="53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</row>
    <row r="503" spans="1:92">
      <c r="A503" s="3"/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0"/>
      <c r="U503" s="1"/>
      <c r="V503" s="1"/>
      <c r="W503" s="1"/>
      <c r="X503" s="1"/>
      <c r="Y503" s="1"/>
      <c r="Z503" s="1"/>
      <c r="AA503" s="1"/>
      <c r="AB503" s="1"/>
      <c r="AC503" s="53"/>
      <c r="AD503" s="1"/>
      <c r="AE503" s="1"/>
      <c r="AF503" s="1"/>
      <c r="AG503" s="1"/>
      <c r="AH503" s="1"/>
      <c r="AI503" s="1"/>
      <c r="AJ503" s="1"/>
      <c r="AK503" s="1"/>
      <c r="AL503" s="10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53"/>
      <c r="BV503" s="53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</row>
    <row r="504" spans="1:92">
      <c r="A504" s="3"/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0"/>
      <c r="U504" s="1"/>
      <c r="V504" s="1"/>
      <c r="W504" s="1"/>
      <c r="X504" s="1"/>
      <c r="Y504" s="1"/>
      <c r="Z504" s="1"/>
      <c r="AA504" s="1"/>
      <c r="AB504" s="1"/>
      <c r="AC504" s="53"/>
      <c r="AD504" s="1"/>
      <c r="AE504" s="1"/>
      <c r="AF504" s="1"/>
      <c r="AG504" s="1"/>
      <c r="AH504" s="1"/>
      <c r="AI504" s="1"/>
      <c r="AJ504" s="1"/>
      <c r="AK504" s="1"/>
      <c r="AL504" s="10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53"/>
      <c r="BV504" s="53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</row>
    <row r="505" spans="1:92">
      <c r="A505" s="3"/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0"/>
      <c r="U505" s="1"/>
      <c r="V505" s="1"/>
      <c r="W505" s="1"/>
      <c r="X505" s="1"/>
      <c r="Y505" s="1"/>
      <c r="Z505" s="1"/>
      <c r="AA505" s="1"/>
      <c r="AB505" s="1"/>
      <c r="AC505" s="53"/>
      <c r="AD505" s="1"/>
      <c r="AE505" s="1"/>
      <c r="AF505" s="1"/>
      <c r="AG505" s="1"/>
      <c r="AH505" s="1"/>
      <c r="AI505" s="1"/>
      <c r="AJ505" s="1"/>
      <c r="AK505" s="1"/>
      <c r="AL505" s="10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53"/>
      <c r="BV505" s="53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</row>
    <row r="506" spans="1:92">
      <c r="A506" s="3"/>
      <c r="B506" s="3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0"/>
      <c r="U506" s="1"/>
      <c r="V506" s="1"/>
      <c r="W506" s="1"/>
      <c r="X506" s="1"/>
      <c r="Y506" s="1"/>
      <c r="Z506" s="1"/>
      <c r="AA506" s="1"/>
      <c r="AB506" s="1"/>
      <c r="AC506" s="53"/>
      <c r="AD506" s="1"/>
      <c r="AE506" s="1"/>
      <c r="AF506" s="1"/>
      <c r="AG506" s="1"/>
      <c r="AH506" s="1"/>
      <c r="AI506" s="1"/>
      <c r="AJ506" s="1"/>
      <c r="AK506" s="1"/>
      <c r="AL506" s="10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53"/>
      <c r="BV506" s="53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</row>
    <row r="507" spans="1:92">
      <c r="A507" s="3"/>
      <c r="B507" s="3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0"/>
      <c r="U507" s="1"/>
      <c r="V507" s="1"/>
      <c r="W507" s="1"/>
      <c r="X507" s="1"/>
      <c r="Y507" s="1"/>
      <c r="Z507" s="1"/>
      <c r="AA507" s="1"/>
      <c r="AB507" s="1"/>
      <c r="AC507" s="53"/>
      <c r="AD507" s="1"/>
      <c r="AE507" s="1"/>
      <c r="AF507" s="1"/>
      <c r="AG507" s="1"/>
      <c r="AH507" s="1"/>
      <c r="AI507" s="1"/>
      <c r="AJ507" s="1"/>
      <c r="AK507" s="1"/>
      <c r="AL507" s="10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53"/>
      <c r="BV507" s="53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</row>
    <row r="508" spans="1:92">
      <c r="A508" s="3"/>
      <c r="B508" s="3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0"/>
      <c r="U508" s="1"/>
      <c r="V508" s="1"/>
      <c r="W508" s="1"/>
      <c r="X508" s="1"/>
      <c r="Y508" s="1"/>
      <c r="Z508" s="1"/>
      <c r="AA508" s="1"/>
      <c r="AB508" s="1"/>
      <c r="AC508" s="53"/>
      <c r="AD508" s="1"/>
      <c r="AE508" s="1"/>
      <c r="AF508" s="1"/>
      <c r="AG508" s="1"/>
      <c r="AH508" s="1"/>
      <c r="AI508" s="1"/>
      <c r="AJ508" s="1"/>
      <c r="AK508" s="1"/>
      <c r="AL508" s="10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53"/>
      <c r="BV508" s="53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</row>
    <row r="509" spans="1:92">
      <c r="A509" s="3"/>
      <c r="B509" s="3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0"/>
      <c r="U509" s="1"/>
      <c r="V509" s="1"/>
      <c r="W509" s="1"/>
      <c r="X509" s="1"/>
      <c r="Y509" s="1"/>
      <c r="Z509" s="1"/>
      <c r="AA509" s="1"/>
      <c r="AB509" s="1"/>
      <c r="AC509" s="53"/>
      <c r="AD509" s="1"/>
      <c r="AE509" s="1"/>
      <c r="AF509" s="1"/>
      <c r="AG509" s="1"/>
      <c r="AH509" s="1"/>
      <c r="AI509" s="1"/>
      <c r="AJ509" s="1"/>
      <c r="AK509" s="1"/>
      <c r="AL509" s="10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53"/>
      <c r="BV509" s="53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</row>
    <row r="510" spans="1:92">
      <c r="A510" s="3"/>
      <c r="B510" s="3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0"/>
      <c r="U510" s="1"/>
      <c r="V510" s="1"/>
      <c r="W510" s="1"/>
      <c r="X510" s="1"/>
      <c r="Y510" s="1"/>
      <c r="Z510" s="1"/>
      <c r="AA510" s="1"/>
      <c r="AB510" s="1"/>
      <c r="AC510" s="53"/>
      <c r="AD510" s="1"/>
      <c r="AE510" s="1"/>
      <c r="AF510" s="1"/>
      <c r="AG510" s="1"/>
      <c r="AH510" s="1"/>
      <c r="AI510" s="1"/>
      <c r="AJ510" s="1"/>
      <c r="AK510" s="1"/>
      <c r="AL510" s="10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53"/>
      <c r="BV510" s="53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</row>
    <row r="511" spans="1:92">
      <c r="A511" s="3"/>
      <c r="B511" s="3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0"/>
      <c r="U511" s="1"/>
      <c r="V511" s="1"/>
      <c r="W511" s="1"/>
      <c r="X511" s="1"/>
      <c r="Y511" s="1"/>
      <c r="Z511" s="1"/>
      <c r="AA511" s="1"/>
      <c r="AB511" s="1"/>
      <c r="AC511" s="53"/>
      <c r="AD511" s="1"/>
      <c r="AE511" s="1"/>
      <c r="AF511" s="1"/>
      <c r="AG511" s="1"/>
      <c r="AH511" s="1"/>
      <c r="AI511" s="1"/>
      <c r="AJ511" s="1"/>
      <c r="AK511" s="1"/>
      <c r="AL511" s="10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53"/>
      <c r="BV511" s="53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</row>
    <row r="512" spans="1:92">
      <c r="A512" s="3"/>
      <c r="B512" s="3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0"/>
      <c r="U512" s="1"/>
      <c r="V512" s="1"/>
      <c r="W512" s="1"/>
      <c r="X512" s="1"/>
      <c r="Y512" s="1"/>
      <c r="Z512" s="1"/>
      <c r="AA512" s="1"/>
      <c r="AB512" s="1"/>
      <c r="AC512" s="53"/>
      <c r="AD512" s="1"/>
      <c r="AE512" s="1"/>
      <c r="AF512" s="1"/>
      <c r="AG512" s="1"/>
      <c r="AH512" s="1"/>
      <c r="AI512" s="1"/>
      <c r="AJ512" s="1"/>
      <c r="AK512" s="1"/>
      <c r="AL512" s="10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53"/>
      <c r="BV512" s="53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</row>
    <row r="513" spans="1:92">
      <c r="A513" s="3"/>
      <c r="B513" s="3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0"/>
      <c r="U513" s="1"/>
      <c r="V513" s="1"/>
      <c r="W513" s="1"/>
      <c r="X513" s="1"/>
      <c r="Y513" s="1"/>
      <c r="Z513" s="1"/>
      <c r="AA513" s="1"/>
      <c r="AB513" s="1"/>
      <c r="AC513" s="53"/>
      <c r="AD513" s="1"/>
      <c r="AE513" s="1"/>
      <c r="AF513" s="1"/>
      <c r="AG513" s="1"/>
      <c r="AH513" s="1"/>
      <c r="AI513" s="1"/>
      <c r="AJ513" s="1"/>
      <c r="AK513" s="1"/>
      <c r="AL513" s="10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53"/>
      <c r="BV513" s="53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</row>
    <row r="514" spans="1:92">
      <c r="A514" s="3"/>
      <c r="B514" s="3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0"/>
      <c r="U514" s="1"/>
      <c r="V514" s="1"/>
      <c r="W514" s="1"/>
      <c r="X514" s="1"/>
      <c r="Y514" s="1"/>
      <c r="Z514" s="1"/>
      <c r="AA514" s="1"/>
      <c r="AB514" s="1"/>
      <c r="AC514" s="53"/>
      <c r="AD514" s="1"/>
      <c r="AE514" s="1"/>
      <c r="AF514" s="1"/>
      <c r="AG514" s="1"/>
      <c r="AH514" s="1"/>
      <c r="AI514" s="1"/>
      <c r="AJ514" s="1"/>
      <c r="AK514" s="1"/>
      <c r="AL514" s="10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53"/>
      <c r="BV514" s="53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</row>
    <row r="515" spans="1:92">
      <c r="A515" s="3"/>
      <c r="B515" s="3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0"/>
      <c r="U515" s="1"/>
      <c r="V515" s="1"/>
      <c r="W515" s="1"/>
      <c r="X515" s="1"/>
      <c r="Y515" s="1"/>
      <c r="Z515" s="1"/>
      <c r="AA515" s="1"/>
      <c r="AB515" s="1"/>
      <c r="AC515" s="53"/>
      <c r="AD515" s="1"/>
      <c r="AE515" s="1"/>
      <c r="AF515" s="1"/>
      <c r="AG515" s="1"/>
      <c r="AH515" s="1"/>
      <c r="AI515" s="1"/>
      <c r="AJ515" s="1"/>
      <c r="AK515" s="1"/>
      <c r="AL515" s="10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53"/>
      <c r="BV515" s="53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</row>
    <row r="516" spans="1:92">
      <c r="A516" s="3"/>
      <c r="B516" s="3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0"/>
      <c r="U516" s="1"/>
      <c r="V516" s="1"/>
      <c r="W516" s="1"/>
      <c r="X516" s="1"/>
      <c r="Y516" s="1"/>
      <c r="Z516" s="1"/>
      <c r="AA516" s="1"/>
      <c r="AB516" s="1"/>
      <c r="AC516" s="53"/>
      <c r="AD516" s="1"/>
      <c r="AE516" s="1"/>
      <c r="AF516" s="1"/>
      <c r="AG516" s="1"/>
      <c r="AH516" s="1"/>
      <c r="AI516" s="1"/>
      <c r="AJ516" s="1"/>
      <c r="AK516" s="1"/>
      <c r="AL516" s="10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53"/>
      <c r="BV516" s="53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</row>
    <row r="517" spans="1:92">
      <c r="A517" s="3"/>
      <c r="B517" s="3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0"/>
      <c r="U517" s="1"/>
      <c r="V517" s="1"/>
      <c r="W517" s="1"/>
      <c r="X517" s="1"/>
      <c r="Y517" s="1"/>
      <c r="Z517" s="1"/>
      <c r="AA517" s="1"/>
      <c r="AB517" s="1"/>
      <c r="AC517" s="53"/>
      <c r="AD517" s="1"/>
      <c r="AE517" s="1"/>
      <c r="AF517" s="1"/>
      <c r="AG517" s="1"/>
      <c r="AH517" s="1"/>
      <c r="AI517" s="1"/>
      <c r="AJ517" s="1"/>
      <c r="AK517" s="1"/>
      <c r="AL517" s="10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53"/>
      <c r="BV517" s="53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</row>
    <row r="518" spans="1:92">
      <c r="A518" s="3"/>
      <c r="B518" s="3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0"/>
      <c r="U518" s="1"/>
      <c r="V518" s="1"/>
      <c r="W518" s="1"/>
      <c r="X518" s="1"/>
      <c r="Y518" s="1"/>
      <c r="Z518" s="1"/>
      <c r="AA518" s="1"/>
      <c r="AB518" s="1"/>
      <c r="AC518" s="53"/>
      <c r="AD518" s="1"/>
      <c r="AE518" s="1"/>
      <c r="AF518" s="1"/>
      <c r="AG518" s="1"/>
      <c r="AH518" s="1"/>
      <c r="AI518" s="1"/>
      <c r="AJ518" s="1"/>
      <c r="AK518" s="1"/>
      <c r="AL518" s="10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53"/>
      <c r="BV518" s="53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</row>
    <row r="519" spans="1:92">
      <c r="A519" s="3"/>
      <c r="B519" s="3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0"/>
      <c r="U519" s="1"/>
      <c r="V519" s="1"/>
      <c r="W519" s="1"/>
      <c r="X519" s="1"/>
      <c r="Y519" s="1"/>
      <c r="Z519" s="1"/>
      <c r="AA519" s="1"/>
      <c r="AB519" s="1"/>
      <c r="AC519" s="53"/>
      <c r="AD519" s="1"/>
      <c r="AE519" s="1"/>
      <c r="AF519" s="1"/>
      <c r="AG519" s="1"/>
      <c r="AH519" s="1"/>
      <c r="AI519" s="1"/>
      <c r="AJ519" s="1"/>
      <c r="AK519" s="1"/>
      <c r="AL519" s="10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53"/>
      <c r="BV519" s="53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</row>
    <row r="520" spans="1:92">
      <c r="A520" s="3"/>
      <c r="B520" s="3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0"/>
      <c r="U520" s="1"/>
      <c r="V520" s="1"/>
      <c r="W520" s="1"/>
      <c r="X520" s="1"/>
      <c r="Y520" s="1"/>
      <c r="Z520" s="1"/>
      <c r="AA520" s="1"/>
      <c r="AB520" s="1"/>
      <c r="AC520" s="53"/>
      <c r="AD520" s="1"/>
      <c r="AE520" s="1"/>
      <c r="AF520" s="1"/>
      <c r="AG520" s="1"/>
      <c r="AH520" s="1"/>
      <c r="AI520" s="1"/>
      <c r="AJ520" s="1"/>
      <c r="AK520" s="1"/>
      <c r="AL520" s="10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53"/>
      <c r="BV520" s="53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</row>
    <row r="521" spans="1:92">
      <c r="A521" s="3"/>
      <c r="B521" s="3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0"/>
      <c r="U521" s="1"/>
      <c r="V521" s="1"/>
      <c r="W521" s="1"/>
      <c r="X521" s="1"/>
      <c r="Y521" s="1"/>
      <c r="Z521" s="1"/>
      <c r="AA521" s="1"/>
      <c r="AB521" s="1"/>
      <c r="AC521" s="53"/>
      <c r="AD521" s="1"/>
      <c r="AE521" s="1"/>
      <c r="AF521" s="1"/>
      <c r="AG521" s="1"/>
      <c r="AH521" s="1"/>
      <c r="AI521" s="1"/>
      <c r="AJ521" s="1"/>
      <c r="AK521" s="1"/>
      <c r="AL521" s="10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53"/>
      <c r="BV521" s="53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</row>
    <row r="522" spans="1:92">
      <c r="A522" s="3"/>
      <c r="B522" s="3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0"/>
      <c r="U522" s="1"/>
      <c r="V522" s="1"/>
      <c r="W522" s="1"/>
      <c r="X522" s="1"/>
      <c r="Y522" s="1"/>
      <c r="Z522" s="1"/>
      <c r="AA522" s="1"/>
      <c r="AB522" s="1"/>
      <c r="AC522" s="53"/>
      <c r="AD522" s="1"/>
      <c r="AE522" s="1"/>
      <c r="AF522" s="1"/>
      <c r="AG522" s="1"/>
      <c r="AH522" s="1"/>
      <c r="AI522" s="1"/>
      <c r="AJ522" s="1"/>
      <c r="AK522" s="1"/>
      <c r="AL522" s="10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53"/>
      <c r="BV522" s="53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</row>
    <row r="523" spans="1:92">
      <c r="A523" s="3"/>
      <c r="B523" s="3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0"/>
      <c r="U523" s="1"/>
      <c r="V523" s="1"/>
      <c r="W523" s="1"/>
      <c r="X523" s="1"/>
      <c r="Y523" s="1"/>
      <c r="Z523" s="1"/>
      <c r="AA523" s="1"/>
      <c r="AB523" s="1"/>
      <c r="AC523" s="53"/>
      <c r="AD523" s="1"/>
      <c r="AE523" s="1"/>
      <c r="AF523" s="1"/>
      <c r="AG523" s="1"/>
      <c r="AH523" s="1"/>
      <c r="AI523" s="1"/>
      <c r="AJ523" s="1"/>
      <c r="AK523" s="1"/>
      <c r="AL523" s="10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53"/>
      <c r="BV523" s="53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</row>
    <row r="524" spans="1:92">
      <c r="A524" s="3"/>
      <c r="B524" s="3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0"/>
      <c r="U524" s="1"/>
      <c r="V524" s="1"/>
      <c r="W524" s="1"/>
      <c r="X524" s="1"/>
      <c r="Y524" s="1"/>
      <c r="Z524" s="1"/>
      <c r="AA524" s="1"/>
      <c r="AB524" s="1"/>
      <c r="AC524" s="53"/>
      <c r="AD524" s="1"/>
      <c r="AE524" s="1"/>
      <c r="AF524" s="1"/>
      <c r="AG524" s="1"/>
      <c r="AH524" s="1"/>
      <c r="AI524" s="1"/>
      <c r="AJ524" s="1"/>
      <c r="AK524" s="1"/>
      <c r="AL524" s="10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53"/>
      <c r="BV524" s="53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</row>
    <row r="525" spans="1:92">
      <c r="A525" s="3"/>
      <c r="B525" s="3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0"/>
      <c r="U525" s="1"/>
      <c r="V525" s="1"/>
      <c r="W525" s="1"/>
      <c r="X525" s="1"/>
      <c r="Y525" s="1"/>
      <c r="Z525" s="1"/>
      <c r="AA525" s="1"/>
      <c r="AB525" s="1"/>
      <c r="AC525" s="53"/>
      <c r="AD525" s="1"/>
      <c r="AE525" s="1"/>
      <c r="AF525" s="1"/>
      <c r="AG525" s="1"/>
      <c r="AH525" s="1"/>
      <c r="AI525" s="1"/>
      <c r="AJ525" s="1"/>
      <c r="AK525" s="1"/>
      <c r="AL525" s="10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53"/>
      <c r="BV525" s="53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</row>
    <row r="526" spans="1:92">
      <c r="A526" s="3"/>
      <c r="B526" s="3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0"/>
      <c r="U526" s="1"/>
      <c r="V526" s="1"/>
      <c r="W526" s="1"/>
      <c r="X526" s="1"/>
      <c r="Y526" s="1"/>
      <c r="Z526" s="1"/>
      <c r="AA526" s="1"/>
      <c r="AB526" s="1"/>
      <c r="AC526" s="53"/>
      <c r="AD526" s="1"/>
      <c r="AE526" s="1"/>
      <c r="AF526" s="1"/>
      <c r="AG526" s="1"/>
      <c r="AH526" s="1"/>
      <c r="AI526" s="1"/>
      <c r="AJ526" s="1"/>
      <c r="AK526" s="1"/>
      <c r="AL526" s="10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53"/>
      <c r="BV526" s="53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</row>
    <row r="527" spans="1:92">
      <c r="A527" s="3"/>
      <c r="B527" s="3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0"/>
      <c r="U527" s="1"/>
      <c r="V527" s="1"/>
      <c r="W527" s="1"/>
      <c r="X527" s="1"/>
      <c r="Y527" s="1"/>
      <c r="Z527" s="1"/>
      <c r="AA527" s="1"/>
      <c r="AB527" s="1"/>
      <c r="AC527" s="53"/>
      <c r="AD527" s="1"/>
      <c r="AE527" s="1"/>
      <c r="AF527" s="1"/>
      <c r="AG527" s="1"/>
      <c r="AH527" s="1"/>
      <c r="AI527" s="1"/>
      <c r="AJ527" s="1"/>
      <c r="AK527" s="1"/>
      <c r="AL527" s="10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53"/>
      <c r="BV527" s="53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</row>
    <row r="528" spans="1:92">
      <c r="A528" s="3"/>
      <c r="B528" s="3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0"/>
      <c r="U528" s="1"/>
      <c r="V528" s="1"/>
      <c r="W528" s="1"/>
      <c r="X528" s="1"/>
      <c r="Y528" s="1"/>
      <c r="Z528" s="1"/>
      <c r="AA528" s="1"/>
      <c r="AB528" s="1"/>
      <c r="AC528" s="53"/>
      <c r="AD528" s="1"/>
      <c r="AE528" s="1"/>
      <c r="AF528" s="1"/>
      <c r="AG528" s="1"/>
      <c r="AH528" s="1"/>
      <c r="AI528" s="1"/>
      <c r="AJ528" s="1"/>
      <c r="AK528" s="1"/>
      <c r="AL528" s="10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53"/>
      <c r="BV528" s="53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</row>
    <row r="529" spans="1:92">
      <c r="A529" s="3"/>
      <c r="B529" s="3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0"/>
      <c r="U529" s="1"/>
      <c r="V529" s="1"/>
      <c r="W529" s="1"/>
      <c r="X529" s="1"/>
      <c r="Y529" s="1"/>
      <c r="Z529" s="1"/>
      <c r="AA529" s="1"/>
      <c r="AB529" s="1"/>
      <c r="AC529" s="53"/>
      <c r="AD529" s="1"/>
      <c r="AE529" s="1"/>
      <c r="AF529" s="1"/>
      <c r="AG529" s="1"/>
      <c r="AH529" s="1"/>
      <c r="AI529" s="1"/>
      <c r="AJ529" s="1"/>
      <c r="AK529" s="1"/>
      <c r="AL529" s="10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53"/>
      <c r="BV529" s="53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</row>
    <row r="530" spans="1:92">
      <c r="A530" s="3"/>
      <c r="B530" s="3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0"/>
      <c r="U530" s="1"/>
      <c r="V530" s="1"/>
      <c r="W530" s="1"/>
      <c r="X530" s="1"/>
      <c r="Y530" s="1"/>
      <c r="Z530" s="1"/>
      <c r="AA530" s="1"/>
      <c r="AB530" s="1"/>
      <c r="AC530" s="53"/>
      <c r="AD530" s="1"/>
      <c r="AE530" s="1"/>
      <c r="AF530" s="1"/>
      <c r="AG530" s="1"/>
      <c r="AH530" s="1"/>
      <c r="AI530" s="1"/>
      <c r="AJ530" s="1"/>
      <c r="AK530" s="1"/>
      <c r="AL530" s="10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53"/>
      <c r="BV530" s="53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</row>
    <row r="531" spans="1:92">
      <c r="A531" s="3"/>
      <c r="B531" s="3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0"/>
      <c r="U531" s="1"/>
      <c r="V531" s="1"/>
      <c r="W531" s="1"/>
      <c r="X531" s="1"/>
      <c r="Y531" s="1"/>
      <c r="Z531" s="1"/>
      <c r="AA531" s="1"/>
      <c r="AB531" s="1"/>
      <c r="AC531" s="53"/>
      <c r="AD531" s="1"/>
      <c r="AE531" s="1"/>
      <c r="AF531" s="1"/>
      <c r="AG531" s="1"/>
      <c r="AH531" s="1"/>
      <c r="AI531" s="1"/>
      <c r="AJ531" s="1"/>
      <c r="AK531" s="1"/>
      <c r="AL531" s="10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53"/>
      <c r="BV531" s="53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</row>
    <row r="532" spans="1:92">
      <c r="A532" s="3"/>
      <c r="B532" s="3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0"/>
      <c r="U532" s="1"/>
      <c r="V532" s="1"/>
      <c r="W532" s="1"/>
      <c r="X532" s="1"/>
      <c r="Y532" s="1"/>
      <c r="Z532" s="1"/>
      <c r="AA532" s="1"/>
      <c r="AB532" s="1"/>
      <c r="AC532" s="53"/>
      <c r="AD532" s="1"/>
      <c r="AE532" s="1"/>
      <c r="AF532" s="1"/>
      <c r="AG532" s="1"/>
      <c r="AH532" s="1"/>
      <c r="AI532" s="1"/>
      <c r="AJ532" s="1"/>
      <c r="AK532" s="1"/>
      <c r="AL532" s="10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53"/>
      <c r="BV532" s="53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</row>
    <row r="533" spans="1:92">
      <c r="A533" s="3"/>
      <c r="B533" s="3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0"/>
      <c r="U533" s="1"/>
      <c r="V533" s="1"/>
      <c r="W533" s="1"/>
      <c r="X533" s="1"/>
      <c r="Y533" s="1"/>
      <c r="Z533" s="1"/>
      <c r="AA533" s="1"/>
      <c r="AB533" s="1"/>
      <c r="AC533" s="53"/>
      <c r="AD533" s="1"/>
      <c r="AE533" s="1"/>
      <c r="AF533" s="1"/>
      <c r="AG533" s="1"/>
      <c r="AH533" s="1"/>
      <c r="AI533" s="1"/>
      <c r="AJ533" s="1"/>
      <c r="AK533" s="1"/>
      <c r="AL533" s="10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53"/>
      <c r="BV533" s="53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</row>
    <row r="534" spans="1:92">
      <c r="A534" s="3"/>
      <c r="B534" s="3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0"/>
      <c r="U534" s="1"/>
      <c r="V534" s="1"/>
      <c r="W534" s="1"/>
      <c r="X534" s="1"/>
      <c r="Y534" s="1"/>
      <c r="Z534" s="1"/>
      <c r="AA534" s="1"/>
      <c r="AB534" s="1"/>
      <c r="AC534" s="53"/>
      <c r="AD534" s="1"/>
      <c r="AE534" s="1"/>
      <c r="AF534" s="1"/>
      <c r="AG534" s="1"/>
      <c r="AH534" s="1"/>
      <c r="AI534" s="1"/>
      <c r="AJ534" s="1"/>
      <c r="AK534" s="1"/>
      <c r="AL534" s="10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53"/>
      <c r="BV534" s="53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</row>
    <row r="535" spans="1:92">
      <c r="A535" s="3"/>
      <c r="B535" s="3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0"/>
      <c r="U535" s="1"/>
      <c r="V535" s="1"/>
      <c r="W535" s="1"/>
      <c r="X535" s="1"/>
      <c r="Y535" s="1"/>
      <c r="Z535" s="1"/>
      <c r="AA535" s="1"/>
      <c r="AB535" s="1"/>
      <c r="AC535" s="53"/>
      <c r="AD535" s="1"/>
      <c r="AE535" s="1"/>
      <c r="AF535" s="1"/>
      <c r="AG535" s="1"/>
      <c r="AH535" s="1"/>
      <c r="AI535" s="1"/>
      <c r="AJ535" s="1"/>
      <c r="AK535" s="1"/>
      <c r="AL535" s="10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53"/>
      <c r="BV535" s="53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</row>
    <row r="536" spans="1:92">
      <c r="A536" s="3"/>
      <c r="B536" s="3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0"/>
      <c r="U536" s="1"/>
      <c r="V536" s="1"/>
      <c r="W536" s="1"/>
      <c r="X536" s="1"/>
      <c r="Y536" s="1"/>
      <c r="Z536" s="1"/>
      <c r="AA536" s="1"/>
      <c r="AB536" s="1"/>
      <c r="AC536" s="53"/>
      <c r="AD536" s="1"/>
      <c r="AE536" s="1"/>
      <c r="AF536" s="1"/>
      <c r="AG536" s="1"/>
      <c r="AH536" s="1"/>
      <c r="AI536" s="1"/>
      <c r="AJ536" s="1"/>
      <c r="AK536" s="1"/>
      <c r="AL536" s="10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53"/>
      <c r="BV536" s="53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</row>
    <row r="537" spans="1:92">
      <c r="A537" s="3"/>
      <c r="B537" s="3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0"/>
      <c r="U537" s="1"/>
      <c r="V537" s="1"/>
      <c r="W537" s="1"/>
      <c r="X537" s="1"/>
      <c r="Y537" s="1"/>
      <c r="Z537" s="1"/>
      <c r="AA537" s="1"/>
      <c r="AB537" s="1"/>
      <c r="AC537" s="53"/>
      <c r="AD537" s="1"/>
      <c r="AE537" s="1"/>
      <c r="AF537" s="1"/>
      <c r="AG537" s="1"/>
      <c r="AH537" s="1"/>
      <c r="AI537" s="1"/>
      <c r="AJ537" s="1"/>
      <c r="AK537" s="1"/>
      <c r="AL537" s="10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53"/>
      <c r="BV537" s="53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</row>
    <row r="538" spans="1:92">
      <c r="A538" s="3"/>
      <c r="B538" s="3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0"/>
      <c r="U538" s="1"/>
      <c r="V538" s="1"/>
      <c r="W538" s="1"/>
      <c r="X538" s="1"/>
      <c r="Y538" s="1"/>
      <c r="Z538" s="1"/>
      <c r="AA538" s="1"/>
      <c r="AB538" s="1"/>
      <c r="AC538" s="53"/>
      <c r="AD538" s="1"/>
      <c r="AE538" s="1"/>
      <c r="AF538" s="1"/>
      <c r="AG538" s="1"/>
      <c r="AH538" s="1"/>
      <c r="AI538" s="1"/>
      <c r="AJ538" s="1"/>
      <c r="AK538" s="1"/>
      <c r="AL538" s="10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53"/>
      <c r="BV538" s="53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</row>
    <row r="539" spans="1:92">
      <c r="A539" s="3"/>
      <c r="B539" s="3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0"/>
      <c r="U539" s="1"/>
      <c r="V539" s="1"/>
      <c r="W539" s="1"/>
      <c r="X539" s="1"/>
      <c r="Y539" s="1"/>
      <c r="Z539" s="1"/>
      <c r="AA539" s="1"/>
      <c r="AB539" s="1"/>
      <c r="AC539" s="53"/>
      <c r="AD539" s="1"/>
      <c r="AE539" s="1"/>
      <c r="AF539" s="1"/>
      <c r="AG539" s="1"/>
      <c r="AH539" s="1"/>
      <c r="AI539" s="1"/>
      <c r="AJ539" s="1"/>
      <c r="AK539" s="1"/>
      <c r="AL539" s="10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53"/>
      <c r="BV539" s="53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</row>
    <row r="540" spans="1:92">
      <c r="A540" s="3"/>
      <c r="B540" s="3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0"/>
      <c r="U540" s="1"/>
      <c r="V540" s="1"/>
      <c r="W540" s="1"/>
      <c r="X540" s="1"/>
      <c r="Y540" s="1"/>
      <c r="Z540" s="1"/>
      <c r="AA540" s="1"/>
      <c r="AB540" s="1"/>
      <c r="AC540" s="53"/>
      <c r="AD540" s="1"/>
      <c r="AE540" s="1"/>
      <c r="AF540" s="1"/>
      <c r="AG540" s="1"/>
      <c r="AH540" s="1"/>
      <c r="AI540" s="1"/>
      <c r="AJ540" s="1"/>
      <c r="AK540" s="1"/>
      <c r="AL540" s="10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53"/>
      <c r="BV540" s="53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</row>
    <row r="541" spans="1:92">
      <c r="A541" s="3"/>
      <c r="B541" s="3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0"/>
      <c r="U541" s="1"/>
      <c r="V541" s="1"/>
      <c r="W541" s="1"/>
      <c r="X541" s="1"/>
      <c r="Y541" s="1"/>
      <c r="Z541" s="1"/>
      <c r="AA541" s="1"/>
      <c r="AB541" s="1"/>
      <c r="AC541" s="53"/>
      <c r="AD541" s="1"/>
      <c r="AE541" s="1"/>
      <c r="AF541" s="1"/>
      <c r="AG541" s="1"/>
      <c r="AH541" s="1"/>
      <c r="AI541" s="1"/>
      <c r="AJ541" s="1"/>
      <c r="AK541" s="1"/>
      <c r="AL541" s="10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53"/>
      <c r="BV541" s="53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</row>
    <row r="542" spans="1:92">
      <c r="A542" s="3"/>
      <c r="B542" s="3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0"/>
      <c r="U542" s="1"/>
      <c r="V542" s="1"/>
      <c r="W542" s="1"/>
      <c r="X542" s="1"/>
      <c r="Y542" s="1"/>
      <c r="Z542" s="1"/>
      <c r="AA542" s="1"/>
      <c r="AB542" s="1"/>
      <c r="AC542" s="53"/>
      <c r="AD542" s="1"/>
      <c r="AE542" s="1"/>
      <c r="AF542" s="1"/>
      <c r="AG542" s="1"/>
      <c r="AH542" s="1"/>
      <c r="AI542" s="1"/>
      <c r="AJ542" s="1"/>
      <c r="AK542" s="1"/>
      <c r="AL542" s="10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53"/>
      <c r="BV542" s="53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</row>
    <row r="543" spans="1:92">
      <c r="A543" s="3"/>
      <c r="B543" s="3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0"/>
      <c r="U543" s="1"/>
      <c r="V543" s="1"/>
      <c r="W543" s="1"/>
      <c r="X543" s="1"/>
      <c r="Y543" s="1"/>
      <c r="Z543" s="1"/>
      <c r="AA543" s="1"/>
      <c r="AB543" s="1"/>
      <c r="AC543" s="53"/>
      <c r="AD543" s="1"/>
      <c r="AE543" s="1"/>
      <c r="AF543" s="1"/>
      <c r="AG543" s="1"/>
      <c r="AH543" s="1"/>
      <c r="AI543" s="1"/>
      <c r="AJ543" s="1"/>
      <c r="AK543" s="1"/>
      <c r="AL543" s="10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53"/>
      <c r="BV543" s="53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</row>
    <row r="544" spans="1:92">
      <c r="A544" s="3"/>
      <c r="B544" s="3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0"/>
      <c r="U544" s="1"/>
      <c r="V544" s="1"/>
      <c r="W544" s="1"/>
      <c r="X544" s="1"/>
      <c r="Y544" s="1"/>
      <c r="Z544" s="1"/>
      <c r="AA544" s="1"/>
      <c r="AB544" s="1"/>
      <c r="AC544" s="53"/>
      <c r="AD544" s="1"/>
      <c r="AE544" s="1"/>
      <c r="AF544" s="1"/>
      <c r="AG544" s="1"/>
      <c r="AH544" s="1"/>
      <c r="AI544" s="1"/>
      <c r="AJ544" s="1"/>
      <c r="AK544" s="1"/>
      <c r="AL544" s="10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53"/>
      <c r="BV544" s="53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</row>
    <row r="545" spans="1:92">
      <c r="A545" s="3"/>
      <c r="B545" s="3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0"/>
      <c r="U545" s="1"/>
      <c r="V545" s="1"/>
      <c r="W545" s="1"/>
      <c r="X545" s="1"/>
      <c r="Y545" s="1"/>
      <c r="Z545" s="1"/>
      <c r="AA545" s="1"/>
      <c r="AB545" s="1"/>
      <c r="AC545" s="53"/>
      <c r="AD545" s="1"/>
      <c r="AE545" s="1"/>
      <c r="AF545" s="1"/>
      <c r="AG545" s="1"/>
      <c r="AH545" s="1"/>
      <c r="AI545" s="1"/>
      <c r="AJ545" s="1"/>
      <c r="AK545" s="1"/>
      <c r="AL545" s="10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53"/>
      <c r="BV545" s="53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</row>
    <row r="546" spans="1:92">
      <c r="A546" s="3"/>
      <c r="B546" s="3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0"/>
      <c r="U546" s="1"/>
      <c r="V546" s="1"/>
      <c r="W546" s="1"/>
      <c r="X546" s="1"/>
      <c r="Y546" s="1"/>
      <c r="Z546" s="1"/>
      <c r="AA546" s="1"/>
      <c r="AB546" s="1"/>
      <c r="AC546" s="53"/>
      <c r="AD546" s="1"/>
      <c r="AE546" s="1"/>
      <c r="AF546" s="1"/>
      <c r="AG546" s="1"/>
      <c r="AH546" s="1"/>
      <c r="AI546" s="1"/>
      <c r="AJ546" s="1"/>
      <c r="AK546" s="1"/>
      <c r="AL546" s="10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53"/>
      <c r="BV546" s="53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</row>
    <row r="547" spans="1:92">
      <c r="A547" s="3"/>
      <c r="B547" s="3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0"/>
      <c r="U547" s="1"/>
      <c r="V547" s="1"/>
      <c r="W547" s="1"/>
      <c r="X547" s="1"/>
      <c r="Y547" s="1"/>
      <c r="Z547" s="1"/>
      <c r="AA547" s="1"/>
      <c r="AB547" s="1"/>
      <c r="AC547" s="53"/>
      <c r="AD547" s="1"/>
      <c r="AE547" s="1"/>
      <c r="AF547" s="1"/>
      <c r="AG547" s="1"/>
      <c r="AH547" s="1"/>
      <c r="AI547" s="1"/>
      <c r="AJ547" s="1"/>
      <c r="AK547" s="1"/>
      <c r="AL547" s="10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53"/>
      <c r="BV547" s="53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</row>
    <row r="548" spans="1:92">
      <c r="A548" s="3"/>
      <c r="B548" s="3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0"/>
      <c r="U548" s="1"/>
      <c r="V548" s="1"/>
      <c r="W548" s="1"/>
      <c r="X548" s="1"/>
      <c r="Y548" s="1"/>
      <c r="Z548" s="1"/>
      <c r="AA548" s="1"/>
      <c r="AB548" s="1"/>
      <c r="AC548" s="53"/>
      <c r="AD548" s="1"/>
      <c r="AE548" s="1"/>
      <c r="AF548" s="1"/>
      <c r="AG548" s="1"/>
      <c r="AH548" s="1"/>
      <c r="AI548" s="1"/>
      <c r="AJ548" s="1"/>
      <c r="AK548" s="1"/>
      <c r="AL548" s="10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53"/>
      <c r="BV548" s="53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</row>
    <row r="549" spans="1:92">
      <c r="A549" s="3"/>
      <c r="B549" s="3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0"/>
      <c r="U549" s="1"/>
      <c r="V549" s="1"/>
      <c r="W549" s="1"/>
      <c r="X549" s="1"/>
      <c r="Y549" s="1"/>
      <c r="Z549" s="1"/>
      <c r="AA549" s="1"/>
      <c r="AB549" s="1"/>
      <c r="AC549" s="53"/>
      <c r="AD549" s="1"/>
      <c r="AE549" s="1"/>
      <c r="AF549" s="1"/>
      <c r="AG549" s="1"/>
      <c r="AH549" s="1"/>
      <c r="AI549" s="1"/>
      <c r="AJ549" s="1"/>
      <c r="AK549" s="1"/>
      <c r="AL549" s="10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53"/>
      <c r="BV549" s="53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</row>
    <row r="550" spans="1:92">
      <c r="A550" s="3"/>
      <c r="B550" s="3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0"/>
      <c r="U550" s="1"/>
      <c r="V550" s="1"/>
      <c r="W550" s="1"/>
      <c r="X550" s="1"/>
      <c r="Y550" s="1"/>
      <c r="Z550" s="1"/>
      <c r="AA550" s="1"/>
      <c r="AB550" s="1"/>
      <c r="AC550" s="53"/>
      <c r="AD550" s="1"/>
      <c r="AE550" s="1"/>
      <c r="AF550" s="1"/>
      <c r="AG550" s="1"/>
      <c r="AH550" s="1"/>
      <c r="AI550" s="1"/>
      <c r="AJ550" s="1"/>
      <c r="AK550" s="1"/>
      <c r="AL550" s="10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53"/>
      <c r="BV550" s="53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</row>
    <row r="551" spans="1:92">
      <c r="A551" s="3"/>
      <c r="B551" s="3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0"/>
      <c r="U551" s="1"/>
      <c r="V551" s="1"/>
      <c r="W551" s="1"/>
      <c r="X551" s="1"/>
      <c r="Y551" s="1"/>
      <c r="Z551" s="1"/>
      <c r="AA551" s="1"/>
      <c r="AB551" s="1"/>
      <c r="AC551" s="53"/>
      <c r="AD551" s="1"/>
      <c r="AE551" s="1"/>
      <c r="AF551" s="1"/>
      <c r="AG551" s="1"/>
      <c r="AH551" s="1"/>
      <c r="AI551" s="1"/>
      <c r="AJ551" s="1"/>
      <c r="AK551" s="1"/>
      <c r="AL551" s="10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53"/>
      <c r="BV551" s="53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</row>
    <row r="552" spans="1:92">
      <c r="A552" s="3"/>
      <c r="B552" s="3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0"/>
      <c r="U552" s="1"/>
      <c r="V552" s="1"/>
      <c r="W552" s="1"/>
      <c r="X552" s="1"/>
      <c r="Y552" s="1"/>
      <c r="Z552" s="1"/>
      <c r="AA552" s="1"/>
      <c r="AB552" s="1"/>
      <c r="AC552" s="53"/>
      <c r="AD552" s="1"/>
      <c r="AE552" s="1"/>
      <c r="AF552" s="1"/>
      <c r="AG552" s="1"/>
      <c r="AH552" s="1"/>
      <c r="AI552" s="1"/>
      <c r="AJ552" s="1"/>
      <c r="AK552" s="1"/>
      <c r="AL552" s="10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53"/>
      <c r="BV552" s="53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</row>
    <row r="553" spans="1:92">
      <c r="A553" s="3"/>
      <c r="B553" s="3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0"/>
      <c r="U553" s="1"/>
      <c r="V553" s="1"/>
      <c r="W553" s="1"/>
      <c r="X553" s="1"/>
      <c r="Y553" s="1"/>
      <c r="Z553" s="1"/>
      <c r="AA553" s="1"/>
      <c r="AB553" s="1"/>
      <c r="AC553" s="53"/>
      <c r="AD553" s="1"/>
      <c r="AE553" s="1"/>
      <c r="AF553" s="1"/>
      <c r="AG553" s="1"/>
      <c r="AH553" s="1"/>
      <c r="AI553" s="1"/>
      <c r="AJ553" s="1"/>
      <c r="AK553" s="1"/>
      <c r="AL553" s="10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53"/>
      <c r="BV553" s="53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</row>
    <row r="554" spans="1:92">
      <c r="A554" s="3"/>
      <c r="B554" s="3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0"/>
      <c r="U554" s="1"/>
      <c r="V554" s="1"/>
      <c r="W554" s="1"/>
      <c r="X554" s="1"/>
      <c r="Y554" s="1"/>
      <c r="Z554" s="1"/>
      <c r="AA554" s="1"/>
      <c r="AB554" s="1"/>
      <c r="AC554" s="53"/>
      <c r="AD554" s="1"/>
      <c r="AE554" s="1"/>
      <c r="AF554" s="1"/>
      <c r="AG554" s="1"/>
      <c r="AH554" s="1"/>
      <c r="AI554" s="1"/>
      <c r="AJ554" s="1"/>
      <c r="AK554" s="1"/>
      <c r="AL554" s="10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53"/>
      <c r="BV554" s="53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</row>
    <row r="555" spans="1:92">
      <c r="A555" s="3"/>
      <c r="B555" s="3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0"/>
      <c r="U555" s="1"/>
      <c r="V555" s="1"/>
      <c r="W555" s="1"/>
      <c r="X555" s="1"/>
      <c r="Y555" s="1"/>
      <c r="Z555" s="1"/>
      <c r="AA555" s="1"/>
      <c r="AB555" s="1"/>
      <c r="AC555" s="53"/>
      <c r="AD555" s="1"/>
      <c r="AE555" s="1"/>
      <c r="AF555" s="1"/>
      <c r="AG555" s="1"/>
      <c r="AH555" s="1"/>
      <c r="AI555" s="1"/>
      <c r="AJ555" s="1"/>
      <c r="AK555" s="1"/>
      <c r="AL555" s="10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53"/>
      <c r="BV555" s="53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</row>
    <row r="556" spans="1:92">
      <c r="A556" s="3"/>
      <c r="B556" s="3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0"/>
      <c r="U556" s="1"/>
      <c r="V556" s="1"/>
      <c r="W556" s="1"/>
      <c r="X556" s="1"/>
      <c r="Y556" s="1"/>
      <c r="Z556" s="1"/>
      <c r="AA556" s="1"/>
      <c r="AB556" s="1"/>
      <c r="AC556" s="53"/>
      <c r="AD556" s="1"/>
      <c r="AE556" s="1"/>
      <c r="AF556" s="1"/>
      <c r="AG556" s="1"/>
      <c r="AH556" s="1"/>
      <c r="AI556" s="1"/>
      <c r="AJ556" s="1"/>
      <c r="AK556" s="1"/>
      <c r="AL556" s="10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53"/>
      <c r="BV556" s="53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</row>
    <row r="557" spans="1:92">
      <c r="A557" s="3"/>
      <c r="B557" s="3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0"/>
      <c r="U557" s="1"/>
      <c r="V557" s="1"/>
      <c r="W557" s="1"/>
      <c r="X557" s="1"/>
      <c r="Y557" s="1"/>
      <c r="Z557" s="1"/>
      <c r="AA557" s="1"/>
      <c r="AB557" s="1"/>
      <c r="AC557" s="53"/>
      <c r="AD557" s="1"/>
      <c r="AE557" s="1"/>
      <c r="AF557" s="1"/>
      <c r="AG557" s="1"/>
      <c r="AH557" s="1"/>
      <c r="AI557" s="1"/>
      <c r="AJ557" s="1"/>
      <c r="AK557" s="1"/>
      <c r="AL557" s="10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53"/>
      <c r="BV557" s="53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</row>
    <row r="558" spans="1:92">
      <c r="A558" s="3"/>
      <c r="B558" s="3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T558" s="10"/>
      <c r="U558" s="1"/>
      <c r="W558" s="1"/>
      <c r="X558" s="1"/>
      <c r="Z558" s="1"/>
      <c r="AA558" s="1"/>
      <c r="AC558" s="53"/>
      <c r="AD558" s="1"/>
      <c r="AF558" s="1"/>
      <c r="AG558" s="1"/>
      <c r="AH558" s="1"/>
      <c r="AI558" s="1"/>
      <c r="AJ558" s="1"/>
      <c r="AK558" s="1"/>
      <c r="AM558" s="1"/>
      <c r="AO558" s="1"/>
      <c r="AP558" s="1"/>
      <c r="AQ558" s="1"/>
      <c r="AR558" s="1"/>
      <c r="AS558" s="1"/>
      <c r="AT558" s="1"/>
      <c r="AU558" s="1"/>
      <c r="AV558" s="1"/>
      <c r="AX558" s="1"/>
      <c r="AY558" s="1"/>
      <c r="AZ558" s="1"/>
      <c r="BB558" s="1"/>
      <c r="BD558" s="1"/>
      <c r="BE558" s="1"/>
      <c r="BF558" s="1"/>
      <c r="BH558" s="1"/>
      <c r="BI558" s="1"/>
      <c r="BJ558" s="1"/>
      <c r="BL558" s="1"/>
      <c r="BM558" s="1"/>
      <c r="BN558" s="1"/>
      <c r="BP558" s="1"/>
      <c r="BR558" s="1"/>
      <c r="BS558" s="1"/>
      <c r="BT558" s="1"/>
      <c r="BV558" s="53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K558" s="1"/>
      <c r="CL558" s="1"/>
      <c r="CM558" s="1"/>
      <c r="CN558" s="1"/>
    </row>
    <row r="559" spans="1:92">
      <c r="A559" s="3"/>
      <c r="B559" s="3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T559" s="10"/>
      <c r="U559" s="1"/>
      <c r="W559" s="1"/>
      <c r="X559" s="1"/>
      <c r="Z559" s="1"/>
      <c r="AA559" s="1"/>
      <c r="AC559" s="53"/>
      <c r="AD559" s="1"/>
      <c r="AF559" s="1"/>
      <c r="AG559" s="1"/>
      <c r="AH559" s="1"/>
      <c r="AI559" s="1"/>
      <c r="AJ559" s="1"/>
      <c r="AK559" s="1"/>
      <c r="AM559" s="1"/>
      <c r="AO559" s="1"/>
      <c r="AP559" s="1"/>
      <c r="AQ559" s="1"/>
      <c r="AR559" s="1"/>
      <c r="AS559" s="1"/>
      <c r="AT559" s="1"/>
      <c r="AU559" s="1"/>
      <c r="AV559" s="1"/>
      <c r="AX559" s="1"/>
      <c r="AY559" s="1"/>
      <c r="AZ559" s="1"/>
      <c r="BB559" s="1"/>
      <c r="BD559" s="1"/>
      <c r="BE559" s="1"/>
      <c r="BF559" s="1"/>
      <c r="BH559" s="1"/>
      <c r="BI559" s="1"/>
      <c r="BJ559" s="1"/>
      <c r="BL559" s="1"/>
      <c r="BM559" s="1"/>
      <c r="BN559" s="1"/>
      <c r="BP559" s="1"/>
      <c r="BR559" s="1"/>
      <c r="BS559" s="1"/>
      <c r="BT559" s="1"/>
      <c r="BV559" s="53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K559" s="1"/>
      <c r="CL559" s="1"/>
      <c r="CM559" s="1"/>
      <c r="CN559" s="1"/>
    </row>
    <row r="560" spans="1:92">
      <c r="A560" s="3"/>
      <c r="B560" s="3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T560" s="10"/>
      <c r="U560" s="1"/>
      <c r="W560" s="1"/>
      <c r="X560" s="1"/>
      <c r="Z560" s="1"/>
      <c r="AA560" s="1"/>
      <c r="AC560" s="53"/>
      <c r="AD560" s="1"/>
      <c r="AF560" s="1"/>
      <c r="AG560" s="1"/>
      <c r="AH560" s="1"/>
      <c r="AI560" s="1"/>
      <c r="AJ560" s="1"/>
      <c r="AK560" s="1"/>
      <c r="AM560" s="1"/>
      <c r="AO560" s="1"/>
      <c r="AP560" s="1"/>
      <c r="AQ560" s="1"/>
      <c r="AR560" s="1"/>
      <c r="AS560" s="1"/>
      <c r="AT560" s="1"/>
      <c r="AU560" s="1"/>
      <c r="AV560" s="1"/>
      <c r="AX560" s="1"/>
      <c r="AY560" s="1"/>
      <c r="AZ560" s="1"/>
      <c r="BB560" s="1"/>
      <c r="BD560" s="1"/>
      <c r="BE560" s="1"/>
      <c r="BF560" s="1"/>
      <c r="BH560" s="1"/>
      <c r="BI560" s="1"/>
      <c r="BJ560" s="1"/>
      <c r="BL560" s="1"/>
      <c r="BM560" s="1"/>
      <c r="BN560" s="1"/>
      <c r="BP560" s="1"/>
      <c r="BR560" s="1"/>
      <c r="BS560" s="1"/>
      <c r="BT560" s="1"/>
      <c r="BV560" s="53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K560" s="1"/>
      <c r="CL560" s="1"/>
      <c r="CM560" s="1"/>
      <c r="CN560" s="1"/>
    </row>
    <row r="561" spans="1:92">
      <c r="A561" s="3"/>
      <c r="B561" s="3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T561" s="10"/>
      <c r="U561" s="1"/>
      <c r="W561" s="1"/>
      <c r="X561" s="1"/>
      <c r="Z561" s="1"/>
      <c r="AA561" s="1"/>
      <c r="AC561" s="53"/>
      <c r="AD561" s="1"/>
      <c r="AF561" s="1"/>
      <c r="AG561" s="1"/>
      <c r="AH561" s="1"/>
      <c r="AI561" s="1"/>
      <c r="AJ561" s="1"/>
      <c r="AK561" s="1"/>
      <c r="AM561" s="1"/>
      <c r="AO561" s="1"/>
      <c r="AP561" s="1"/>
      <c r="AQ561" s="1"/>
      <c r="AR561" s="1"/>
      <c r="AS561" s="1"/>
      <c r="AT561" s="1"/>
      <c r="AU561" s="1"/>
      <c r="AV561" s="1"/>
      <c r="AX561" s="1"/>
      <c r="AY561" s="1"/>
      <c r="AZ561" s="1"/>
      <c r="BB561" s="1"/>
      <c r="BD561" s="1"/>
      <c r="BE561" s="1"/>
      <c r="BF561" s="1"/>
      <c r="BH561" s="1"/>
      <c r="BI561" s="1"/>
      <c r="BJ561" s="1"/>
      <c r="BL561" s="1"/>
      <c r="BM561" s="1"/>
      <c r="BN561" s="1"/>
      <c r="BP561" s="1"/>
      <c r="BR561" s="1"/>
      <c r="BS561" s="1"/>
      <c r="BT561" s="1"/>
      <c r="BV561" s="53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K561" s="1"/>
      <c r="CL561" s="1"/>
      <c r="CM561" s="1"/>
      <c r="CN561" s="1"/>
    </row>
    <row r="562" spans="1:92">
      <c r="A562" s="3"/>
      <c r="B562" s="3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T562" s="10"/>
      <c r="U562" s="1"/>
      <c r="W562" s="1"/>
      <c r="X562" s="1"/>
      <c r="Z562" s="1"/>
      <c r="AA562" s="1"/>
      <c r="AC562" s="53"/>
      <c r="AD562" s="1"/>
      <c r="AF562" s="1"/>
      <c r="AG562" s="1"/>
      <c r="AH562" s="1"/>
      <c r="AI562" s="1"/>
      <c r="AJ562" s="1"/>
      <c r="AK562" s="1"/>
      <c r="AM562" s="1"/>
      <c r="AO562" s="1"/>
      <c r="AP562" s="1"/>
      <c r="AQ562" s="1"/>
      <c r="AR562" s="1"/>
      <c r="AS562" s="1"/>
      <c r="AT562" s="1"/>
      <c r="AU562" s="1"/>
      <c r="AV562" s="1"/>
      <c r="AX562" s="1"/>
      <c r="AY562" s="1"/>
      <c r="AZ562" s="1"/>
      <c r="BB562" s="1"/>
      <c r="BD562" s="1"/>
      <c r="BE562" s="1"/>
      <c r="BF562" s="1"/>
      <c r="BH562" s="1"/>
      <c r="BI562" s="1"/>
      <c r="BJ562" s="1"/>
      <c r="BL562" s="1"/>
      <c r="BM562" s="1"/>
      <c r="BN562" s="1"/>
      <c r="BP562" s="1"/>
      <c r="BR562" s="1"/>
      <c r="BS562" s="1"/>
      <c r="BT562" s="1"/>
      <c r="BV562" s="53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K562" s="1"/>
      <c r="CL562" s="1"/>
      <c r="CM562" s="1"/>
      <c r="CN562" s="1"/>
    </row>
    <row r="563" spans="1:92">
      <c r="A563" s="3"/>
      <c r="B563" s="3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T563" s="10"/>
      <c r="U563" s="1"/>
      <c r="W563" s="1"/>
      <c r="X563" s="1"/>
      <c r="Z563" s="1"/>
      <c r="AA563" s="1"/>
      <c r="AC563" s="53"/>
      <c r="AD563" s="1"/>
      <c r="AF563" s="1"/>
      <c r="AG563" s="1"/>
      <c r="AH563" s="1"/>
      <c r="AI563" s="1"/>
      <c r="AJ563" s="1"/>
      <c r="AK563" s="1"/>
      <c r="AM563" s="1"/>
      <c r="AO563" s="1"/>
      <c r="AP563" s="1"/>
      <c r="AQ563" s="1"/>
      <c r="AR563" s="1"/>
      <c r="AS563" s="1"/>
      <c r="AT563" s="1"/>
      <c r="AU563" s="1"/>
      <c r="AV563" s="1"/>
      <c r="AX563" s="1"/>
      <c r="AY563" s="1"/>
      <c r="AZ563" s="1"/>
      <c r="BB563" s="1"/>
      <c r="BD563" s="1"/>
      <c r="BE563" s="1"/>
      <c r="BF563" s="1"/>
      <c r="BH563" s="1"/>
      <c r="BI563" s="1"/>
      <c r="BJ563" s="1"/>
      <c r="BL563" s="1"/>
      <c r="BM563" s="1"/>
      <c r="BN563" s="1"/>
      <c r="BP563" s="1"/>
      <c r="BR563" s="1"/>
      <c r="BS563" s="1"/>
      <c r="BT563" s="1"/>
      <c r="BV563" s="53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K563" s="1"/>
      <c r="CL563" s="1"/>
      <c r="CM563" s="1"/>
      <c r="CN563" s="1"/>
    </row>
    <row r="564" spans="1:92">
      <c r="A564" s="3"/>
      <c r="B564" s="3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T564" s="10"/>
      <c r="U564" s="1"/>
      <c r="W564" s="1"/>
      <c r="X564" s="1"/>
      <c r="Z564" s="1"/>
      <c r="AA564" s="1"/>
      <c r="AC564" s="53"/>
      <c r="AD564" s="1"/>
      <c r="AF564" s="1"/>
      <c r="AG564" s="1"/>
      <c r="AH564" s="1"/>
      <c r="AI564" s="1"/>
      <c r="AJ564" s="1"/>
      <c r="AK564" s="1"/>
      <c r="AM564" s="1"/>
      <c r="AO564" s="1"/>
      <c r="AP564" s="1"/>
      <c r="AQ564" s="1"/>
      <c r="AR564" s="1"/>
      <c r="AS564" s="1"/>
      <c r="AT564" s="1"/>
      <c r="AU564" s="1"/>
      <c r="AV564" s="1"/>
      <c r="AX564" s="1"/>
      <c r="AY564" s="1"/>
      <c r="AZ564" s="1"/>
      <c r="BB564" s="1"/>
      <c r="BD564" s="1"/>
      <c r="BE564" s="1"/>
      <c r="BF564" s="1"/>
      <c r="BH564" s="1"/>
      <c r="BI564" s="1"/>
      <c r="BJ564" s="1"/>
      <c r="BL564" s="1"/>
      <c r="BM564" s="1"/>
      <c r="BN564" s="1"/>
      <c r="BP564" s="1"/>
      <c r="BR564" s="1"/>
      <c r="BS564" s="1"/>
      <c r="BT564" s="1"/>
      <c r="BV564" s="53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K564" s="1"/>
      <c r="CL564" s="1"/>
      <c r="CM564" s="1"/>
      <c r="CN564" s="1"/>
    </row>
    <row r="565" spans="1:92">
      <c r="A565" s="3"/>
      <c r="B565" s="3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T565" s="10"/>
      <c r="U565" s="1"/>
      <c r="W565" s="1"/>
      <c r="X565" s="1"/>
      <c r="Z565" s="1"/>
      <c r="AA565" s="1"/>
      <c r="AC565" s="53"/>
      <c r="AD565" s="1"/>
      <c r="AF565" s="1"/>
      <c r="AG565" s="1"/>
      <c r="AH565" s="1"/>
      <c r="AI565" s="1"/>
      <c r="AJ565" s="1"/>
      <c r="AK565" s="1"/>
      <c r="AM565" s="1"/>
      <c r="AO565" s="1"/>
      <c r="AP565" s="1"/>
      <c r="AQ565" s="1"/>
      <c r="AR565" s="1"/>
      <c r="AS565" s="1"/>
      <c r="AT565" s="1"/>
      <c r="AU565" s="1"/>
      <c r="AV565" s="1"/>
      <c r="AX565" s="1"/>
      <c r="AY565" s="1"/>
      <c r="AZ565" s="1"/>
      <c r="BB565" s="1"/>
      <c r="BD565" s="1"/>
      <c r="BE565" s="1"/>
      <c r="BF565" s="1"/>
      <c r="BH565" s="1"/>
      <c r="BI565" s="1"/>
      <c r="BJ565" s="1"/>
      <c r="BL565" s="1"/>
      <c r="BM565" s="1"/>
      <c r="BN565" s="1"/>
      <c r="BP565" s="1"/>
      <c r="BR565" s="1"/>
      <c r="BS565" s="1"/>
      <c r="BT565" s="1"/>
      <c r="BV565" s="53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K565" s="1"/>
      <c r="CL565" s="1"/>
      <c r="CM565" s="1"/>
      <c r="CN565" s="1"/>
    </row>
    <row r="566" spans="1:92">
      <c r="A566" s="3"/>
      <c r="B566" s="3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T566" s="10"/>
      <c r="U566" s="1"/>
      <c r="W566" s="1"/>
      <c r="X566" s="1"/>
      <c r="Z566" s="1"/>
      <c r="AA566" s="1"/>
      <c r="AC566" s="53"/>
      <c r="AD566" s="1"/>
      <c r="AF566" s="1"/>
      <c r="AG566" s="1"/>
      <c r="AH566" s="1"/>
      <c r="AI566" s="1"/>
      <c r="AJ566" s="1"/>
      <c r="AK566" s="1"/>
      <c r="AM566" s="1"/>
      <c r="AO566" s="1"/>
      <c r="AP566" s="1"/>
      <c r="AQ566" s="1"/>
      <c r="AR566" s="1"/>
      <c r="AS566" s="1"/>
      <c r="AT566" s="1"/>
      <c r="AU566" s="1"/>
      <c r="AV566" s="1"/>
      <c r="AX566" s="1"/>
      <c r="AY566" s="1"/>
      <c r="AZ566" s="1"/>
      <c r="BB566" s="1"/>
      <c r="BD566" s="1"/>
      <c r="BE566" s="1"/>
      <c r="BF566" s="1"/>
      <c r="BH566" s="1"/>
      <c r="BI566" s="1"/>
      <c r="BJ566" s="1"/>
      <c r="BL566" s="1"/>
      <c r="BM566" s="1"/>
      <c r="BN566" s="1"/>
      <c r="BP566" s="1"/>
      <c r="BR566" s="1"/>
      <c r="BS566" s="1"/>
      <c r="BT566" s="1"/>
      <c r="BV566" s="53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K566" s="1"/>
      <c r="CL566" s="1"/>
      <c r="CM566" s="1"/>
      <c r="CN566" s="1"/>
    </row>
    <row r="567" spans="1:92">
      <c r="A567" s="3"/>
      <c r="B567" s="3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T567" s="10"/>
      <c r="U567" s="1"/>
      <c r="W567" s="1"/>
      <c r="X567" s="1"/>
      <c r="Z567" s="1"/>
      <c r="AA567" s="1"/>
      <c r="AC567" s="53"/>
      <c r="AD567" s="1"/>
      <c r="AF567" s="1"/>
      <c r="AG567" s="1"/>
      <c r="AH567" s="1"/>
      <c r="AI567" s="1"/>
      <c r="AJ567" s="1"/>
      <c r="AK567" s="1"/>
      <c r="AM567" s="1"/>
      <c r="AO567" s="1"/>
      <c r="AP567" s="1"/>
      <c r="AQ567" s="1"/>
      <c r="AR567" s="1"/>
      <c r="AS567" s="1"/>
      <c r="AT567" s="1"/>
      <c r="AU567" s="1"/>
      <c r="AV567" s="1"/>
      <c r="AX567" s="1"/>
      <c r="AY567" s="1"/>
      <c r="AZ567" s="1"/>
      <c r="BB567" s="1"/>
      <c r="BD567" s="1"/>
      <c r="BE567" s="1"/>
      <c r="BF567" s="1"/>
      <c r="BH567" s="1"/>
      <c r="BI567" s="1"/>
      <c r="BJ567" s="1"/>
      <c r="BL567" s="1"/>
      <c r="BM567" s="1"/>
      <c r="BN567" s="1"/>
      <c r="BP567" s="1"/>
      <c r="BR567" s="1"/>
      <c r="BS567" s="1"/>
      <c r="BT567" s="1"/>
      <c r="BV567" s="53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K567" s="1"/>
      <c r="CL567" s="1"/>
      <c r="CM567" s="1"/>
      <c r="CN567" s="1"/>
    </row>
    <row r="568" spans="1:92">
      <c r="A568" s="3"/>
      <c r="B568" s="3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T568" s="10"/>
      <c r="U568" s="1"/>
      <c r="W568" s="1"/>
      <c r="X568" s="1"/>
      <c r="Z568" s="1"/>
      <c r="AA568" s="1"/>
      <c r="AC568" s="53"/>
      <c r="AD568" s="1"/>
      <c r="AF568" s="1"/>
      <c r="AG568" s="1"/>
      <c r="AH568" s="1"/>
      <c r="AI568" s="1"/>
      <c r="AJ568" s="1"/>
      <c r="AK568" s="1"/>
      <c r="AM568" s="1"/>
      <c r="AO568" s="1"/>
      <c r="AP568" s="1"/>
      <c r="AQ568" s="1"/>
      <c r="AR568" s="1"/>
      <c r="AS568" s="1"/>
      <c r="AT568" s="1"/>
      <c r="AU568" s="1"/>
      <c r="AV568" s="1"/>
      <c r="AX568" s="1"/>
      <c r="AY568" s="1"/>
      <c r="AZ568" s="1"/>
      <c r="BB568" s="1"/>
      <c r="BD568" s="1"/>
      <c r="BE568" s="1"/>
      <c r="BF568" s="1"/>
      <c r="BH568" s="1"/>
      <c r="BI568" s="1"/>
      <c r="BJ568" s="1"/>
      <c r="BL568" s="1"/>
      <c r="BM568" s="1"/>
      <c r="BN568" s="1"/>
      <c r="BP568" s="1"/>
      <c r="BR568" s="1"/>
      <c r="BS568" s="1"/>
      <c r="BT568" s="1"/>
      <c r="BV568" s="53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K568" s="1"/>
      <c r="CL568" s="1"/>
      <c r="CM568" s="1"/>
      <c r="CN568" s="1"/>
    </row>
    <row r="569" spans="1:92">
      <c r="A569" s="3"/>
      <c r="B569" s="3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T569" s="10"/>
      <c r="U569" s="1"/>
      <c r="W569" s="1"/>
      <c r="X569" s="1"/>
      <c r="Z569" s="1"/>
      <c r="AA569" s="1"/>
      <c r="AC569" s="53"/>
      <c r="AD569" s="1"/>
      <c r="AF569" s="1"/>
      <c r="AG569" s="1"/>
      <c r="AH569" s="1"/>
      <c r="AI569" s="1"/>
      <c r="AJ569" s="1"/>
      <c r="AK569" s="1"/>
      <c r="AM569" s="1"/>
      <c r="AO569" s="1"/>
      <c r="AP569" s="1"/>
      <c r="AQ569" s="1"/>
      <c r="AR569" s="1"/>
      <c r="AS569" s="1"/>
      <c r="AT569" s="1"/>
      <c r="AU569" s="1"/>
      <c r="AV569" s="1"/>
      <c r="AX569" s="1"/>
      <c r="AY569" s="1"/>
      <c r="AZ569" s="1"/>
      <c r="BB569" s="1"/>
      <c r="BD569" s="1"/>
      <c r="BE569" s="1"/>
      <c r="BF569" s="1"/>
      <c r="BH569" s="1"/>
      <c r="BI569" s="1"/>
      <c r="BJ569" s="1"/>
      <c r="BL569" s="1"/>
      <c r="BM569" s="1"/>
      <c r="BN569" s="1"/>
      <c r="BP569" s="1"/>
      <c r="BR569" s="1"/>
      <c r="BS569" s="1"/>
      <c r="BT569" s="1"/>
      <c r="BV569" s="53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K569" s="1"/>
      <c r="CL569" s="1"/>
      <c r="CM569" s="1"/>
      <c r="CN569" s="1"/>
    </row>
    <row r="570" spans="1:92">
      <c r="A570" s="3"/>
      <c r="B570" s="3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T570" s="10"/>
      <c r="U570" s="1"/>
      <c r="W570" s="1"/>
      <c r="X570" s="1"/>
      <c r="Z570" s="1"/>
      <c r="AA570" s="1"/>
      <c r="AC570" s="53"/>
      <c r="AD570" s="1"/>
      <c r="AF570" s="1"/>
      <c r="AG570" s="1"/>
      <c r="AH570" s="1"/>
      <c r="AI570" s="1"/>
      <c r="AJ570" s="1"/>
      <c r="AK570" s="1"/>
      <c r="AM570" s="1"/>
      <c r="AO570" s="1"/>
      <c r="AP570" s="1"/>
      <c r="AQ570" s="1"/>
      <c r="AR570" s="1"/>
      <c r="AS570" s="1"/>
      <c r="AT570" s="1"/>
      <c r="AU570" s="1"/>
      <c r="AV570" s="1"/>
      <c r="AX570" s="1"/>
      <c r="AY570" s="1"/>
      <c r="AZ570" s="1"/>
      <c r="BB570" s="1"/>
      <c r="BD570" s="1"/>
      <c r="BE570" s="1"/>
      <c r="BF570" s="1"/>
      <c r="BH570" s="1"/>
      <c r="BI570" s="1"/>
      <c r="BJ570" s="1"/>
      <c r="BL570" s="1"/>
      <c r="BM570" s="1"/>
      <c r="BN570" s="1"/>
      <c r="BP570" s="1"/>
      <c r="BR570" s="1"/>
      <c r="BS570" s="1"/>
      <c r="BT570" s="1"/>
      <c r="BV570" s="53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K570" s="1"/>
      <c r="CL570" s="1"/>
      <c r="CM570" s="1"/>
      <c r="CN570" s="1"/>
    </row>
    <row r="571" spans="1:92">
      <c r="A571" s="3"/>
      <c r="B571" s="3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T571" s="10"/>
      <c r="U571" s="1"/>
      <c r="W571" s="1"/>
      <c r="X571" s="1"/>
      <c r="Z571" s="1"/>
      <c r="AA571" s="1"/>
      <c r="AC571" s="53"/>
      <c r="AD571" s="1"/>
      <c r="AF571" s="1"/>
      <c r="AG571" s="1"/>
      <c r="AH571" s="1"/>
      <c r="AI571" s="1"/>
      <c r="AJ571" s="1"/>
      <c r="AK571" s="1"/>
      <c r="AM571" s="1"/>
      <c r="AO571" s="1"/>
      <c r="AP571" s="1"/>
      <c r="AQ571" s="1"/>
      <c r="AR571" s="1"/>
      <c r="AS571" s="1"/>
      <c r="AT571" s="1"/>
      <c r="AU571" s="1"/>
      <c r="AV571" s="1"/>
      <c r="AX571" s="1"/>
      <c r="AY571" s="1"/>
      <c r="AZ571" s="1"/>
      <c r="BB571" s="1"/>
      <c r="BD571" s="1"/>
      <c r="BE571" s="1"/>
      <c r="BF571" s="1"/>
      <c r="BH571" s="1"/>
      <c r="BI571" s="1"/>
      <c r="BJ571" s="1"/>
      <c r="BL571" s="1"/>
      <c r="BM571" s="1"/>
      <c r="BN571" s="1"/>
      <c r="BP571" s="1"/>
      <c r="BR571" s="1"/>
      <c r="BS571" s="1"/>
      <c r="BT571" s="1"/>
      <c r="BV571" s="53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K571" s="1"/>
      <c r="CL571" s="1"/>
      <c r="CM571" s="1"/>
      <c r="CN571" s="1"/>
    </row>
    <row r="572" spans="1:92">
      <c r="A572" s="3"/>
      <c r="B572" s="3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T572" s="10"/>
      <c r="U572" s="1"/>
      <c r="W572" s="1"/>
      <c r="X572" s="1"/>
      <c r="Z572" s="1"/>
      <c r="AA572" s="1"/>
      <c r="AC572" s="53"/>
      <c r="AD572" s="1"/>
      <c r="AF572" s="1"/>
      <c r="AG572" s="1"/>
      <c r="AH572" s="1"/>
      <c r="AI572" s="1"/>
      <c r="AJ572" s="1"/>
      <c r="AK572" s="1"/>
      <c r="AM572" s="1"/>
      <c r="AO572" s="1"/>
      <c r="AP572" s="1"/>
      <c r="AQ572" s="1"/>
      <c r="AR572" s="1"/>
      <c r="AS572" s="1"/>
      <c r="AT572" s="1"/>
      <c r="AU572" s="1"/>
      <c r="AV572" s="1"/>
      <c r="AX572" s="1"/>
      <c r="AY572" s="1"/>
      <c r="AZ572" s="1"/>
      <c r="BB572" s="1"/>
      <c r="BD572" s="1"/>
      <c r="BE572" s="1"/>
      <c r="BF572" s="1"/>
      <c r="BH572" s="1"/>
      <c r="BI572" s="1"/>
      <c r="BJ572" s="1"/>
      <c r="BL572" s="1"/>
      <c r="BM572" s="1"/>
      <c r="BN572" s="1"/>
      <c r="BP572" s="1"/>
      <c r="BR572" s="1"/>
      <c r="BS572" s="1"/>
      <c r="BT572" s="1"/>
      <c r="BV572" s="53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K572" s="1"/>
      <c r="CL572" s="1"/>
      <c r="CM572" s="1"/>
      <c r="CN572" s="1"/>
    </row>
    <row r="573" spans="1:92">
      <c r="A573" s="3"/>
      <c r="B573" s="3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T573" s="10"/>
      <c r="U573" s="1"/>
      <c r="W573" s="1"/>
      <c r="X573" s="1"/>
      <c r="Z573" s="1"/>
      <c r="AA573" s="1"/>
      <c r="AC573" s="53"/>
      <c r="AD573" s="1"/>
      <c r="AF573" s="1"/>
      <c r="AG573" s="1"/>
      <c r="AH573" s="1"/>
      <c r="AI573" s="1"/>
      <c r="AJ573" s="1"/>
      <c r="AK573" s="1"/>
      <c r="AM573" s="1"/>
      <c r="AO573" s="1"/>
      <c r="AP573" s="1"/>
      <c r="AQ573" s="1"/>
      <c r="AR573" s="1"/>
      <c r="AS573" s="1"/>
      <c r="AT573" s="1"/>
      <c r="AU573" s="1"/>
      <c r="AV573" s="1"/>
      <c r="AX573" s="1"/>
      <c r="AY573" s="1"/>
      <c r="AZ573" s="1"/>
      <c r="BB573" s="1"/>
      <c r="BD573" s="1"/>
      <c r="BE573" s="1"/>
      <c r="BF573" s="1"/>
      <c r="BH573" s="1"/>
      <c r="BI573" s="1"/>
      <c r="BJ573" s="1"/>
      <c r="BL573" s="1"/>
      <c r="BM573" s="1"/>
      <c r="BN573" s="1"/>
      <c r="BP573" s="1"/>
      <c r="BR573" s="1"/>
      <c r="BS573" s="1"/>
      <c r="BT573" s="1"/>
      <c r="BV573" s="53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K573" s="1"/>
      <c r="CL573" s="1"/>
      <c r="CM573" s="1"/>
      <c r="CN573" s="1"/>
    </row>
    <row r="574" spans="1:92">
      <c r="A574" s="3"/>
      <c r="B574" s="3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T574" s="10"/>
      <c r="U574" s="1"/>
      <c r="W574" s="1"/>
      <c r="X574" s="1"/>
      <c r="Z574" s="1"/>
      <c r="AA574" s="1"/>
      <c r="AC574" s="53"/>
      <c r="AD574" s="1"/>
      <c r="AF574" s="1"/>
      <c r="AG574" s="1"/>
      <c r="AH574" s="1"/>
      <c r="AI574" s="1"/>
      <c r="AJ574" s="1"/>
      <c r="AK574" s="1"/>
      <c r="AM574" s="1"/>
      <c r="AO574" s="1"/>
      <c r="AP574" s="1"/>
      <c r="AQ574" s="1"/>
      <c r="AR574" s="1"/>
      <c r="AS574" s="1"/>
      <c r="AT574" s="1"/>
      <c r="AU574" s="1"/>
      <c r="AV574" s="1"/>
      <c r="AX574" s="1"/>
      <c r="AY574" s="1"/>
      <c r="AZ574" s="1"/>
      <c r="BB574" s="1"/>
      <c r="BD574" s="1"/>
      <c r="BE574" s="1"/>
      <c r="BF574" s="1"/>
      <c r="BH574" s="1"/>
      <c r="BI574" s="1"/>
      <c r="BJ574" s="1"/>
      <c r="BL574" s="1"/>
      <c r="BM574" s="1"/>
      <c r="BN574" s="1"/>
      <c r="BP574" s="1"/>
      <c r="BR574" s="1"/>
      <c r="BS574" s="1"/>
      <c r="BT574" s="1"/>
      <c r="BV574" s="53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K574" s="1"/>
      <c r="CL574" s="1"/>
      <c r="CM574" s="1"/>
      <c r="CN574" s="1"/>
    </row>
    <row r="575" spans="1:92">
      <c r="A575" s="3"/>
      <c r="B575" s="3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T575" s="10"/>
      <c r="U575" s="1"/>
      <c r="W575" s="1"/>
      <c r="X575" s="1"/>
      <c r="Z575" s="1"/>
      <c r="AA575" s="1"/>
      <c r="AC575" s="53"/>
      <c r="AD575" s="1"/>
      <c r="AF575" s="1"/>
      <c r="AG575" s="1"/>
      <c r="AH575" s="1"/>
      <c r="AI575" s="1"/>
      <c r="AJ575" s="1"/>
      <c r="AK575" s="1"/>
      <c r="AM575" s="1"/>
      <c r="AO575" s="1"/>
      <c r="AP575" s="1"/>
      <c r="AQ575" s="1"/>
      <c r="AR575" s="1"/>
      <c r="AS575" s="1"/>
      <c r="AT575" s="1"/>
      <c r="AU575" s="1"/>
      <c r="AV575" s="1"/>
      <c r="AX575" s="1"/>
      <c r="AY575" s="1"/>
      <c r="AZ575" s="1"/>
      <c r="BB575" s="1"/>
      <c r="BD575" s="1"/>
      <c r="BE575" s="1"/>
      <c r="BF575" s="1"/>
      <c r="BH575" s="1"/>
      <c r="BI575" s="1"/>
      <c r="BJ575" s="1"/>
      <c r="BL575" s="1"/>
      <c r="BM575" s="1"/>
      <c r="BN575" s="1"/>
      <c r="BP575" s="1"/>
      <c r="BR575" s="1"/>
      <c r="BS575" s="1"/>
      <c r="BT575" s="1"/>
      <c r="BV575" s="53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K575" s="1"/>
      <c r="CL575" s="1"/>
      <c r="CM575" s="1"/>
      <c r="CN575" s="1"/>
    </row>
    <row r="576" spans="1:92">
      <c r="A576" s="3"/>
      <c r="B576" s="3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T576" s="10"/>
      <c r="U576" s="1"/>
      <c r="W576" s="1"/>
      <c r="X576" s="1"/>
      <c r="Z576" s="1"/>
      <c r="AA576" s="1"/>
      <c r="AC576" s="53"/>
      <c r="AD576" s="1"/>
      <c r="AF576" s="1"/>
      <c r="AG576" s="1"/>
      <c r="AH576" s="1"/>
      <c r="AI576" s="1"/>
      <c r="AJ576" s="1"/>
      <c r="AK576" s="1"/>
      <c r="AM576" s="1"/>
      <c r="AO576" s="1"/>
      <c r="AP576" s="1"/>
      <c r="AQ576" s="1"/>
      <c r="AR576" s="1"/>
      <c r="AS576" s="1"/>
      <c r="AT576" s="1"/>
      <c r="AU576" s="1"/>
      <c r="AV576" s="1"/>
      <c r="AX576" s="1"/>
      <c r="AY576" s="1"/>
      <c r="AZ576" s="1"/>
      <c r="BB576" s="1"/>
      <c r="BD576" s="1"/>
      <c r="BE576" s="1"/>
      <c r="BF576" s="1"/>
      <c r="BH576" s="1"/>
      <c r="BI576" s="1"/>
      <c r="BJ576" s="1"/>
      <c r="BL576" s="1"/>
      <c r="BM576" s="1"/>
      <c r="BN576" s="1"/>
      <c r="BP576" s="1"/>
      <c r="BR576" s="1"/>
      <c r="BS576" s="1"/>
      <c r="BT576" s="1"/>
      <c r="BV576" s="53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K576" s="1"/>
      <c r="CL576" s="1"/>
      <c r="CM576" s="1"/>
      <c r="CN576" s="1"/>
    </row>
    <row r="577" spans="1:92">
      <c r="A577" s="3"/>
      <c r="B577" s="3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T577" s="10"/>
      <c r="U577" s="1"/>
      <c r="W577" s="1"/>
      <c r="X577" s="1"/>
      <c r="Z577" s="1"/>
      <c r="AA577" s="1"/>
      <c r="AC577" s="53"/>
      <c r="AD577" s="1"/>
      <c r="AF577" s="1"/>
      <c r="AG577" s="1"/>
      <c r="AH577" s="1"/>
      <c r="AI577" s="1"/>
      <c r="AJ577" s="1"/>
      <c r="AK577" s="1"/>
      <c r="AM577" s="1"/>
      <c r="AO577" s="1"/>
      <c r="AP577" s="1"/>
      <c r="AQ577" s="1"/>
      <c r="AR577" s="1"/>
      <c r="AS577" s="1"/>
      <c r="AT577" s="1"/>
      <c r="AU577" s="1"/>
      <c r="AV577" s="1"/>
      <c r="AX577" s="1"/>
      <c r="AY577" s="1"/>
      <c r="AZ577" s="1"/>
      <c r="BB577" s="1"/>
      <c r="BD577" s="1"/>
      <c r="BE577" s="1"/>
      <c r="BF577" s="1"/>
      <c r="BH577" s="1"/>
      <c r="BI577" s="1"/>
      <c r="BJ577" s="1"/>
      <c r="BL577" s="1"/>
      <c r="BM577" s="1"/>
      <c r="BN577" s="1"/>
      <c r="BP577" s="1"/>
      <c r="BR577" s="1"/>
      <c r="BS577" s="1"/>
      <c r="BT577" s="1"/>
      <c r="BV577" s="53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K577" s="1"/>
      <c r="CL577" s="1"/>
      <c r="CM577" s="1"/>
      <c r="CN577" s="1"/>
    </row>
    <row r="578" spans="1:92">
      <c r="A578" s="3"/>
      <c r="B578" s="3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T578" s="10"/>
      <c r="U578" s="1"/>
      <c r="W578" s="1"/>
      <c r="X578" s="1"/>
      <c r="Z578" s="1"/>
      <c r="AA578" s="1"/>
      <c r="AC578" s="53"/>
      <c r="AD578" s="1"/>
      <c r="AF578" s="1"/>
      <c r="AG578" s="1"/>
      <c r="AH578" s="1"/>
      <c r="AI578" s="1"/>
      <c r="AJ578" s="1"/>
      <c r="AK578" s="1"/>
      <c r="AM578" s="1"/>
      <c r="AO578" s="1"/>
      <c r="AP578" s="1"/>
      <c r="AQ578" s="1"/>
      <c r="AR578" s="1"/>
      <c r="AS578" s="1"/>
      <c r="AT578" s="1"/>
      <c r="AU578" s="1"/>
      <c r="AV578" s="1"/>
      <c r="AX578" s="1"/>
      <c r="AY578" s="1"/>
      <c r="AZ578" s="1"/>
      <c r="BB578" s="1"/>
      <c r="BD578" s="1"/>
      <c r="BE578" s="1"/>
      <c r="BF578" s="1"/>
      <c r="BH578" s="1"/>
      <c r="BI578" s="1"/>
      <c r="BJ578" s="1"/>
      <c r="BL578" s="1"/>
      <c r="BM578" s="1"/>
      <c r="BN578" s="1"/>
      <c r="BP578" s="1"/>
      <c r="BR578" s="1"/>
      <c r="BS578" s="1"/>
      <c r="BT578" s="1"/>
      <c r="BV578" s="53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K578" s="1"/>
      <c r="CL578" s="1"/>
      <c r="CM578" s="1"/>
      <c r="CN578" s="1"/>
    </row>
    <row r="579" spans="1:92">
      <c r="A579" s="3"/>
      <c r="B579" s="3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T579" s="10"/>
      <c r="U579" s="1"/>
      <c r="W579" s="1"/>
      <c r="X579" s="1"/>
      <c r="Z579" s="1"/>
      <c r="AA579" s="1"/>
      <c r="AC579" s="53"/>
      <c r="AD579" s="1"/>
      <c r="AF579" s="1"/>
      <c r="AG579" s="1"/>
      <c r="AH579" s="1"/>
      <c r="AI579" s="1"/>
      <c r="AJ579" s="1"/>
      <c r="AK579" s="1"/>
      <c r="AM579" s="1"/>
      <c r="AO579" s="1"/>
      <c r="AP579" s="1"/>
      <c r="AQ579" s="1"/>
      <c r="AR579" s="1"/>
      <c r="AS579" s="1"/>
      <c r="AT579" s="1"/>
      <c r="AU579" s="1"/>
      <c r="AV579" s="1"/>
      <c r="AX579" s="1"/>
      <c r="AY579" s="1"/>
      <c r="AZ579" s="1"/>
      <c r="BB579" s="1"/>
      <c r="BD579" s="1"/>
      <c r="BE579" s="1"/>
      <c r="BF579" s="1"/>
      <c r="BH579" s="1"/>
      <c r="BI579" s="1"/>
      <c r="BJ579" s="1"/>
      <c r="BL579" s="1"/>
      <c r="BM579" s="1"/>
      <c r="BN579" s="1"/>
      <c r="BP579" s="1"/>
      <c r="BR579" s="1"/>
      <c r="BS579" s="1"/>
      <c r="BT579" s="1"/>
      <c r="BV579" s="53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K579" s="1"/>
      <c r="CL579" s="1"/>
      <c r="CM579" s="1"/>
      <c r="CN579" s="1"/>
    </row>
    <row r="580" spans="1:92">
      <c r="A580" s="3"/>
      <c r="B580" s="3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T580" s="10"/>
      <c r="U580" s="1"/>
      <c r="W580" s="1"/>
      <c r="X580" s="1"/>
      <c r="Z580" s="1"/>
      <c r="AA580" s="1"/>
      <c r="AC580" s="53"/>
      <c r="AD580" s="1"/>
      <c r="AF580" s="1"/>
      <c r="AG580" s="1"/>
      <c r="AH580" s="1"/>
      <c r="AI580" s="1"/>
      <c r="AJ580" s="1"/>
      <c r="AK580" s="1"/>
      <c r="AM580" s="1"/>
      <c r="AO580" s="1"/>
      <c r="AP580" s="1"/>
      <c r="AQ580" s="1"/>
      <c r="AR580" s="1"/>
      <c r="AS580" s="1"/>
      <c r="AT580" s="1"/>
      <c r="AU580" s="1"/>
      <c r="AV580" s="1"/>
      <c r="AX580" s="1"/>
      <c r="AY580" s="1"/>
      <c r="AZ580" s="1"/>
      <c r="BB580" s="1"/>
      <c r="BD580" s="1"/>
      <c r="BE580" s="1"/>
      <c r="BF580" s="1"/>
      <c r="BH580" s="1"/>
      <c r="BI580" s="1"/>
      <c r="BJ580" s="1"/>
      <c r="BL580" s="1"/>
      <c r="BM580" s="1"/>
      <c r="BN580" s="1"/>
      <c r="BP580" s="1"/>
      <c r="BR580" s="1"/>
      <c r="BS580" s="1"/>
      <c r="BT580" s="1"/>
      <c r="BV580" s="53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K580" s="1"/>
      <c r="CL580" s="1"/>
      <c r="CM580" s="1"/>
      <c r="CN580" s="1"/>
    </row>
    <row r="581" spans="1:92">
      <c r="A581" s="3"/>
      <c r="B581" s="3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T581" s="10"/>
      <c r="U581" s="1"/>
      <c r="W581" s="1"/>
      <c r="X581" s="1"/>
      <c r="Z581" s="1"/>
      <c r="AA581" s="1"/>
      <c r="AC581" s="53"/>
      <c r="AD581" s="1"/>
      <c r="AF581" s="1"/>
      <c r="AG581" s="1"/>
      <c r="AH581" s="1"/>
      <c r="AI581" s="1"/>
      <c r="AJ581" s="1"/>
      <c r="AK581" s="1"/>
      <c r="AM581" s="1"/>
      <c r="AO581" s="1"/>
      <c r="AP581" s="1"/>
      <c r="AQ581" s="1"/>
      <c r="AR581" s="1"/>
      <c r="AS581" s="1"/>
      <c r="AT581" s="1"/>
      <c r="AU581" s="1"/>
      <c r="AV581" s="1"/>
      <c r="AX581" s="1"/>
      <c r="AY581" s="1"/>
      <c r="AZ581" s="1"/>
      <c r="BB581" s="1"/>
      <c r="BD581" s="1"/>
      <c r="BE581" s="1"/>
      <c r="BF581" s="1"/>
      <c r="BH581" s="1"/>
      <c r="BI581" s="1"/>
      <c r="BJ581" s="1"/>
      <c r="BL581" s="1"/>
      <c r="BM581" s="1"/>
      <c r="BN581" s="1"/>
      <c r="BP581" s="1"/>
      <c r="BR581" s="1"/>
      <c r="BS581" s="1"/>
      <c r="BT581" s="1"/>
      <c r="BV581" s="53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K581" s="1"/>
      <c r="CL581" s="1"/>
      <c r="CM581" s="1"/>
      <c r="CN581" s="1"/>
    </row>
    <row r="582" spans="1:92">
      <c r="A582" s="3"/>
      <c r="B582" s="3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T582" s="10"/>
      <c r="U582" s="1"/>
      <c r="W582" s="1"/>
      <c r="X582" s="1"/>
      <c r="Z582" s="1"/>
      <c r="AA582" s="1"/>
      <c r="AC582" s="53"/>
      <c r="AD582" s="1"/>
      <c r="AF582" s="1"/>
      <c r="AG582" s="1"/>
      <c r="AH582" s="1"/>
      <c r="AI582" s="1"/>
      <c r="AJ582" s="1"/>
      <c r="AK582" s="1"/>
      <c r="AM582" s="1"/>
      <c r="AO582" s="1"/>
      <c r="AP582" s="1"/>
      <c r="AQ582" s="1"/>
      <c r="AR582" s="1"/>
      <c r="AS582" s="1"/>
      <c r="AT582" s="1"/>
      <c r="AU582" s="1"/>
      <c r="AV582" s="1"/>
      <c r="AX582" s="1"/>
      <c r="AY582" s="1"/>
      <c r="AZ582" s="1"/>
      <c r="BB582" s="1"/>
      <c r="BD582" s="1"/>
      <c r="BE582" s="1"/>
      <c r="BF582" s="1"/>
      <c r="BH582" s="1"/>
      <c r="BI582" s="1"/>
      <c r="BJ582" s="1"/>
      <c r="BL582" s="1"/>
      <c r="BM582" s="1"/>
      <c r="BN582" s="1"/>
      <c r="BP582" s="1"/>
      <c r="BR582" s="1"/>
      <c r="BS582" s="1"/>
      <c r="BT582" s="1"/>
      <c r="BV582" s="53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K582" s="1"/>
      <c r="CL582" s="1"/>
      <c r="CM582" s="1"/>
      <c r="CN582" s="1"/>
    </row>
    <row r="583" spans="1:92">
      <c r="A583" s="3"/>
      <c r="B583" s="3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T583" s="10"/>
      <c r="U583" s="1"/>
      <c r="W583" s="1"/>
      <c r="X583" s="1"/>
      <c r="Z583" s="1"/>
      <c r="AA583" s="1"/>
      <c r="AC583" s="53"/>
      <c r="AD583" s="1"/>
      <c r="AF583" s="1"/>
      <c r="AG583" s="1"/>
      <c r="AH583" s="1"/>
      <c r="AI583" s="1"/>
      <c r="AJ583" s="1"/>
      <c r="AK583" s="1"/>
      <c r="AM583" s="1"/>
      <c r="AO583" s="1"/>
      <c r="AP583" s="1"/>
      <c r="AQ583" s="1"/>
      <c r="AR583" s="1"/>
      <c r="AS583" s="1"/>
      <c r="AT583" s="1"/>
      <c r="AU583" s="1"/>
      <c r="AV583" s="1"/>
      <c r="AX583" s="1"/>
      <c r="AY583" s="1"/>
      <c r="AZ583" s="1"/>
      <c r="BB583" s="1"/>
      <c r="BD583" s="1"/>
      <c r="BE583" s="1"/>
      <c r="BF583" s="1"/>
      <c r="BH583" s="1"/>
      <c r="BI583" s="1"/>
      <c r="BJ583" s="1"/>
      <c r="BL583" s="1"/>
      <c r="BM583" s="1"/>
      <c r="BN583" s="1"/>
      <c r="BP583" s="1"/>
      <c r="BR583" s="1"/>
      <c r="BS583" s="1"/>
      <c r="BT583" s="1"/>
      <c r="BV583" s="53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K583" s="1"/>
      <c r="CL583" s="1"/>
      <c r="CM583" s="1"/>
      <c r="CN583" s="1"/>
    </row>
    <row r="584" spans="1:92">
      <c r="A584" s="3"/>
      <c r="B584" s="3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T584" s="10"/>
      <c r="U584" s="1"/>
      <c r="W584" s="1"/>
      <c r="X584" s="1"/>
      <c r="Z584" s="1"/>
      <c r="AA584" s="1"/>
      <c r="AC584" s="53"/>
      <c r="AD584" s="1"/>
      <c r="AF584" s="1"/>
      <c r="AG584" s="1"/>
      <c r="AH584" s="1"/>
      <c r="AI584" s="1"/>
      <c r="AJ584" s="1"/>
      <c r="AK584" s="1"/>
      <c r="AM584" s="1"/>
      <c r="AO584" s="1"/>
      <c r="AP584" s="1"/>
      <c r="AQ584" s="1"/>
      <c r="AR584" s="1"/>
      <c r="AS584" s="1"/>
      <c r="AT584" s="1"/>
      <c r="AU584" s="1"/>
      <c r="AV584" s="1"/>
      <c r="AX584" s="1"/>
      <c r="AY584" s="1"/>
      <c r="AZ584" s="1"/>
      <c r="BB584" s="1"/>
      <c r="BD584" s="1"/>
      <c r="BE584" s="1"/>
      <c r="BF584" s="1"/>
      <c r="BH584" s="1"/>
      <c r="BI584" s="1"/>
      <c r="BJ584" s="1"/>
      <c r="BL584" s="1"/>
      <c r="BM584" s="1"/>
      <c r="BN584" s="1"/>
      <c r="BP584" s="1"/>
      <c r="BR584" s="1"/>
      <c r="BS584" s="1"/>
      <c r="BT584" s="1"/>
      <c r="BV584" s="53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K584" s="1"/>
      <c r="CL584" s="1"/>
      <c r="CM584" s="1"/>
      <c r="CN584" s="1"/>
    </row>
    <row r="585" spans="1:92">
      <c r="A585" s="3"/>
      <c r="B585" s="3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T585" s="10"/>
      <c r="U585" s="1"/>
      <c r="W585" s="1"/>
      <c r="X585" s="1"/>
      <c r="Z585" s="1"/>
      <c r="AA585" s="1"/>
      <c r="AC585" s="53"/>
      <c r="AD585" s="1"/>
      <c r="AF585" s="1"/>
      <c r="AG585" s="1"/>
      <c r="AH585" s="1"/>
      <c r="AI585" s="1"/>
      <c r="AJ585" s="1"/>
      <c r="AK585" s="1"/>
      <c r="AM585" s="1"/>
      <c r="AO585" s="1"/>
      <c r="AP585" s="1"/>
      <c r="AQ585" s="1"/>
      <c r="AR585" s="1"/>
      <c r="AS585" s="1"/>
      <c r="AT585" s="1"/>
      <c r="AU585" s="1"/>
      <c r="AV585" s="1"/>
      <c r="AX585" s="1"/>
      <c r="AY585" s="1"/>
      <c r="AZ585" s="1"/>
      <c r="BB585" s="1"/>
      <c r="BD585" s="1"/>
      <c r="BE585" s="1"/>
      <c r="BF585" s="1"/>
      <c r="BH585" s="1"/>
      <c r="BI585" s="1"/>
      <c r="BJ585" s="1"/>
      <c r="BL585" s="1"/>
      <c r="BM585" s="1"/>
      <c r="BN585" s="1"/>
      <c r="BP585" s="1"/>
      <c r="BR585" s="1"/>
      <c r="BS585" s="1"/>
      <c r="BT585" s="1"/>
      <c r="BV585" s="53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K585" s="1"/>
      <c r="CL585" s="1"/>
      <c r="CM585" s="1"/>
      <c r="CN585" s="1"/>
    </row>
    <row r="586" spans="1:92">
      <c r="A586" s="3"/>
      <c r="B586" s="3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T586" s="10"/>
      <c r="U586" s="1"/>
      <c r="W586" s="1"/>
      <c r="X586" s="1"/>
      <c r="Z586" s="1"/>
      <c r="AA586" s="1"/>
      <c r="AC586" s="53"/>
      <c r="AD586" s="1"/>
      <c r="AF586" s="1"/>
      <c r="AG586" s="1"/>
      <c r="AH586" s="1"/>
      <c r="AI586" s="1"/>
      <c r="AJ586" s="1"/>
      <c r="AK586" s="1"/>
      <c r="AM586" s="1"/>
      <c r="AO586" s="1"/>
      <c r="AP586" s="1"/>
      <c r="AQ586" s="1"/>
      <c r="AR586" s="1"/>
      <c r="AS586" s="1"/>
      <c r="AT586" s="1"/>
      <c r="AU586" s="1"/>
      <c r="AV586" s="1"/>
      <c r="AX586" s="1"/>
      <c r="AY586" s="1"/>
      <c r="AZ586" s="1"/>
      <c r="BB586" s="1"/>
      <c r="BD586" s="1"/>
      <c r="BE586" s="1"/>
      <c r="BF586" s="1"/>
      <c r="BH586" s="1"/>
      <c r="BI586" s="1"/>
      <c r="BJ586" s="1"/>
      <c r="BL586" s="1"/>
      <c r="BM586" s="1"/>
      <c r="BN586" s="1"/>
      <c r="BP586" s="1"/>
      <c r="BR586" s="1"/>
      <c r="BS586" s="1"/>
      <c r="BT586" s="1"/>
      <c r="BV586" s="53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K586" s="1"/>
      <c r="CL586" s="1"/>
      <c r="CM586" s="1"/>
      <c r="CN586" s="1"/>
    </row>
    <row r="587" spans="1:92">
      <c r="A587" s="3"/>
      <c r="B587" s="3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T587" s="10"/>
      <c r="U587" s="1"/>
      <c r="W587" s="1"/>
      <c r="X587" s="1"/>
      <c r="Z587" s="1"/>
      <c r="AA587" s="1"/>
      <c r="AC587" s="53"/>
      <c r="AD587" s="1"/>
      <c r="AF587" s="1"/>
      <c r="AG587" s="1"/>
      <c r="AH587" s="1"/>
      <c r="AI587" s="1"/>
      <c r="AJ587" s="1"/>
      <c r="AK587" s="1"/>
      <c r="AM587" s="1"/>
      <c r="AO587" s="1"/>
      <c r="AP587" s="1"/>
      <c r="AQ587" s="1"/>
      <c r="AR587" s="1"/>
      <c r="AS587" s="1"/>
      <c r="AT587" s="1"/>
      <c r="AU587" s="1"/>
      <c r="AV587" s="1"/>
      <c r="AX587" s="1"/>
      <c r="AY587" s="1"/>
      <c r="AZ587" s="1"/>
      <c r="BB587" s="1"/>
      <c r="BD587" s="1"/>
      <c r="BE587" s="1"/>
      <c r="BF587" s="1"/>
      <c r="BH587" s="1"/>
      <c r="BI587" s="1"/>
      <c r="BJ587" s="1"/>
      <c r="BL587" s="1"/>
      <c r="BM587" s="1"/>
      <c r="BN587" s="1"/>
      <c r="BP587" s="1"/>
      <c r="BR587" s="1"/>
      <c r="BS587" s="1"/>
      <c r="BT587" s="1"/>
      <c r="BV587" s="53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K587" s="1"/>
      <c r="CL587" s="1"/>
      <c r="CM587" s="1"/>
      <c r="CN587" s="1"/>
    </row>
    <row r="588" spans="1:92">
      <c r="A588" s="3"/>
      <c r="B588" s="3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T588" s="10"/>
      <c r="U588" s="1"/>
      <c r="W588" s="1"/>
      <c r="X588" s="1"/>
      <c r="Z588" s="1"/>
      <c r="AA588" s="1"/>
      <c r="AC588" s="53"/>
      <c r="AD588" s="1"/>
      <c r="AF588" s="1"/>
      <c r="AG588" s="1"/>
      <c r="AH588" s="1"/>
      <c r="AI588" s="1"/>
      <c r="AJ588" s="1"/>
      <c r="AK588" s="1"/>
      <c r="AM588" s="1"/>
      <c r="AO588" s="1"/>
      <c r="AP588" s="1"/>
      <c r="AQ588" s="1"/>
      <c r="AR588" s="1"/>
      <c r="AS588" s="1"/>
      <c r="AT588" s="1"/>
      <c r="AU588" s="1"/>
      <c r="AV588" s="1"/>
      <c r="AX588" s="1"/>
      <c r="AY588" s="1"/>
      <c r="AZ588" s="1"/>
      <c r="BB588" s="1"/>
      <c r="BD588" s="1"/>
      <c r="BE588" s="1"/>
      <c r="BF588" s="1"/>
      <c r="BH588" s="1"/>
      <c r="BI588" s="1"/>
      <c r="BJ588" s="1"/>
      <c r="BL588" s="1"/>
      <c r="BM588" s="1"/>
      <c r="BN588" s="1"/>
      <c r="BP588" s="1"/>
      <c r="BR588" s="1"/>
      <c r="BS588" s="1"/>
      <c r="BT588" s="1"/>
      <c r="BV588" s="53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K588" s="1"/>
      <c r="CL588" s="1"/>
      <c r="CM588" s="1"/>
      <c r="CN588" s="1"/>
    </row>
    <row r="589" spans="1:92">
      <c r="A589" s="3"/>
      <c r="B589" s="3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T589" s="10"/>
      <c r="U589" s="1"/>
      <c r="W589" s="1"/>
      <c r="X589" s="1"/>
      <c r="Z589" s="1"/>
      <c r="AA589" s="1"/>
      <c r="AC589" s="53"/>
      <c r="AD589" s="1"/>
      <c r="AF589" s="1"/>
      <c r="AG589" s="1"/>
      <c r="AH589" s="1"/>
      <c r="AI589" s="1"/>
      <c r="AJ589" s="1"/>
      <c r="AK589" s="1"/>
      <c r="AM589" s="1"/>
      <c r="AO589" s="1"/>
      <c r="AP589" s="1"/>
      <c r="AQ589" s="1"/>
      <c r="AR589" s="1"/>
      <c r="AS589" s="1"/>
      <c r="AT589" s="1"/>
      <c r="AU589" s="1"/>
      <c r="AV589" s="1"/>
      <c r="AX589" s="1"/>
      <c r="AY589" s="1"/>
      <c r="AZ589" s="1"/>
      <c r="BB589" s="1"/>
      <c r="BD589" s="1"/>
      <c r="BE589" s="1"/>
      <c r="BF589" s="1"/>
      <c r="BH589" s="1"/>
      <c r="BI589" s="1"/>
      <c r="BJ589" s="1"/>
      <c r="BL589" s="1"/>
      <c r="BM589" s="1"/>
      <c r="BN589" s="1"/>
      <c r="BP589" s="1"/>
      <c r="BR589" s="1"/>
      <c r="BS589" s="1"/>
      <c r="BT589" s="1"/>
      <c r="BV589" s="53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K589" s="1"/>
      <c r="CL589" s="1"/>
      <c r="CM589" s="1"/>
      <c r="CN589" s="1"/>
    </row>
    <row r="590" spans="1:92">
      <c r="A590" s="3"/>
      <c r="B590" s="3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T590" s="10"/>
      <c r="U590" s="1"/>
      <c r="W590" s="1"/>
      <c r="X590" s="1"/>
      <c r="Z590" s="1"/>
      <c r="AA590" s="1"/>
      <c r="AC590" s="53"/>
      <c r="AD590" s="1"/>
      <c r="AF590" s="1"/>
      <c r="AG590" s="1"/>
      <c r="AH590" s="1"/>
      <c r="AI590" s="1"/>
      <c r="AJ590" s="1"/>
      <c r="AK590" s="1"/>
      <c r="AM590" s="1"/>
      <c r="AO590" s="1"/>
      <c r="AP590" s="1"/>
      <c r="AQ590" s="1"/>
      <c r="AR590" s="1"/>
      <c r="AS590" s="1"/>
      <c r="AT590" s="1"/>
      <c r="AU590" s="1"/>
      <c r="AV590" s="1"/>
      <c r="AX590" s="1"/>
      <c r="AY590" s="1"/>
      <c r="AZ590" s="1"/>
      <c r="BB590" s="1"/>
      <c r="BD590" s="1"/>
      <c r="BE590" s="1"/>
      <c r="BF590" s="1"/>
      <c r="BH590" s="1"/>
      <c r="BI590" s="1"/>
      <c r="BJ590" s="1"/>
      <c r="BL590" s="1"/>
      <c r="BM590" s="1"/>
      <c r="BN590" s="1"/>
      <c r="BP590" s="1"/>
      <c r="BR590" s="1"/>
      <c r="BS590" s="1"/>
      <c r="BT590" s="1"/>
      <c r="BV590" s="53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K590" s="1"/>
      <c r="CL590" s="1"/>
      <c r="CM590" s="1"/>
      <c r="CN590" s="1"/>
    </row>
    <row r="591" spans="1:92">
      <c r="A591" s="3"/>
      <c r="B591" s="3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T591" s="10"/>
      <c r="U591" s="1"/>
      <c r="W591" s="1"/>
      <c r="X591" s="1"/>
      <c r="Z591" s="1"/>
      <c r="AA591" s="1"/>
      <c r="AC591" s="53"/>
      <c r="AD591" s="1"/>
      <c r="AF591" s="1"/>
      <c r="AG591" s="1"/>
      <c r="AH591" s="1"/>
      <c r="AI591" s="1"/>
      <c r="AJ591" s="1"/>
      <c r="AK591" s="1"/>
      <c r="AM591" s="1"/>
      <c r="AO591" s="1"/>
      <c r="AP591" s="1"/>
      <c r="AQ591" s="1"/>
      <c r="AR591" s="1"/>
      <c r="AS591" s="1"/>
      <c r="AT591" s="1"/>
      <c r="AU591" s="1"/>
      <c r="AV591" s="1"/>
      <c r="AX591" s="1"/>
      <c r="AY591" s="1"/>
      <c r="AZ591" s="1"/>
      <c r="BB591" s="1"/>
      <c r="BD591" s="1"/>
      <c r="BE591" s="1"/>
      <c r="BF591" s="1"/>
      <c r="BH591" s="1"/>
      <c r="BI591" s="1"/>
      <c r="BJ591" s="1"/>
      <c r="BL591" s="1"/>
      <c r="BM591" s="1"/>
      <c r="BN591" s="1"/>
      <c r="BP591" s="1"/>
      <c r="BR591" s="1"/>
      <c r="BS591" s="1"/>
      <c r="BT591" s="1"/>
      <c r="BV591" s="53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K591" s="1"/>
      <c r="CL591" s="1"/>
      <c r="CM591" s="1"/>
      <c r="CN591" s="1"/>
    </row>
    <row r="592" spans="1:92">
      <c r="A592" s="3"/>
      <c r="B592" s="3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T592" s="10"/>
      <c r="U592" s="1"/>
      <c r="W592" s="1"/>
      <c r="X592" s="1"/>
      <c r="Z592" s="1"/>
      <c r="AA592" s="1"/>
      <c r="AC592" s="53"/>
      <c r="AD592" s="1"/>
      <c r="AF592" s="1"/>
      <c r="AG592" s="1"/>
      <c r="AH592" s="1"/>
      <c r="AI592" s="1"/>
      <c r="AJ592" s="1"/>
      <c r="AK592" s="1"/>
      <c r="AM592" s="1"/>
      <c r="AO592" s="1"/>
      <c r="AP592" s="1"/>
      <c r="AQ592" s="1"/>
      <c r="AR592" s="1"/>
      <c r="AS592" s="1"/>
      <c r="AT592" s="1"/>
      <c r="AU592" s="1"/>
      <c r="AV592" s="1"/>
      <c r="AX592" s="1"/>
      <c r="AY592" s="1"/>
      <c r="AZ592" s="1"/>
      <c r="BB592" s="1"/>
      <c r="BD592" s="1"/>
      <c r="BE592" s="1"/>
      <c r="BF592" s="1"/>
      <c r="BH592" s="1"/>
      <c r="BI592" s="1"/>
      <c r="BJ592" s="1"/>
      <c r="BL592" s="1"/>
      <c r="BM592" s="1"/>
      <c r="BN592" s="1"/>
      <c r="BP592" s="1"/>
      <c r="BR592" s="1"/>
      <c r="BS592" s="1"/>
      <c r="BT592" s="1"/>
      <c r="BV592" s="53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K592" s="1"/>
      <c r="CL592" s="1"/>
      <c r="CM592" s="1"/>
      <c r="CN592" s="1"/>
    </row>
    <row r="593" spans="1:92">
      <c r="A593" s="3"/>
      <c r="B593" s="3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T593" s="10"/>
      <c r="U593" s="1"/>
      <c r="W593" s="1"/>
      <c r="X593" s="1"/>
      <c r="Z593" s="1"/>
      <c r="AA593" s="1"/>
      <c r="AC593" s="53"/>
      <c r="AD593" s="1"/>
      <c r="AF593" s="1"/>
      <c r="AG593" s="1"/>
      <c r="AH593" s="1"/>
      <c r="AI593" s="1"/>
      <c r="AJ593" s="1"/>
      <c r="AK593" s="1"/>
      <c r="AM593" s="1"/>
      <c r="AO593" s="1"/>
      <c r="AP593" s="1"/>
      <c r="AQ593" s="1"/>
      <c r="AR593" s="1"/>
      <c r="AS593" s="1"/>
      <c r="AT593" s="1"/>
      <c r="AU593" s="1"/>
      <c r="AV593" s="1"/>
      <c r="AX593" s="1"/>
      <c r="AY593" s="1"/>
      <c r="AZ593" s="1"/>
      <c r="BB593" s="1"/>
      <c r="BD593" s="1"/>
      <c r="BE593" s="1"/>
      <c r="BF593" s="1"/>
      <c r="BH593" s="1"/>
      <c r="BI593" s="1"/>
      <c r="BJ593" s="1"/>
      <c r="BL593" s="1"/>
      <c r="BM593" s="1"/>
      <c r="BN593" s="1"/>
      <c r="BP593" s="1"/>
      <c r="BR593" s="1"/>
      <c r="BS593" s="1"/>
      <c r="BT593" s="1"/>
      <c r="BV593" s="53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K593" s="1"/>
      <c r="CL593" s="1"/>
      <c r="CM593" s="1"/>
      <c r="CN593" s="1"/>
    </row>
    <row r="594" spans="1:92">
      <c r="A594" s="3"/>
      <c r="B594" s="3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T594" s="10"/>
      <c r="U594" s="1"/>
      <c r="W594" s="1"/>
      <c r="X594" s="1"/>
      <c r="Z594" s="1"/>
      <c r="AA594" s="1"/>
      <c r="AC594" s="53"/>
      <c r="AD594" s="1"/>
      <c r="AF594" s="1"/>
      <c r="AG594" s="1"/>
      <c r="AH594" s="1"/>
      <c r="AI594" s="1"/>
      <c r="AJ594" s="1"/>
      <c r="AK594" s="1"/>
      <c r="AM594" s="1"/>
      <c r="AO594" s="1"/>
      <c r="AP594" s="1"/>
      <c r="AQ594" s="1"/>
      <c r="AR594" s="1"/>
      <c r="AS594" s="1"/>
      <c r="AT594" s="1"/>
      <c r="AU594" s="1"/>
      <c r="AV594" s="1"/>
      <c r="AX594" s="1"/>
      <c r="AY594" s="1"/>
      <c r="AZ594" s="1"/>
      <c r="BB594" s="1"/>
      <c r="BD594" s="1"/>
      <c r="BE594" s="1"/>
      <c r="BF594" s="1"/>
      <c r="BH594" s="1"/>
      <c r="BI594" s="1"/>
      <c r="BJ594" s="1"/>
      <c r="BL594" s="1"/>
      <c r="BM594" s="1"/>
      <c r="BN594" s="1"/>
      <c r="BP594" s="1"/>
      <c r="BR594" s="1"/>
      <c r="BS594" s="1"/>
      <c r="BT594" s="1"/>
      <c r="BV594" s="53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K594" s="1"/>
      <c r="CL594" s="1"/>
      <c r="CM594" s="1"/>
      <c r="CN594" s="1"/>
    </row>
    <row r="595" spans="1:92">
      <c r="A595" s="3"/>
      <c r="B595" s="3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T595" s="10"/>
      <c r="U595" s="1"/>
      <c r="W595" s="1"/>
      <c r="X595" s="1"/>
      <c r="Z595" s="1"/>
      <c r="AA595" s="1"/>
      <c r="AC595" s="53"/>
      <c r="AD595" s="1"/>
      <c r="AF595" s="1"/>
      <c r="AG595" s="1"/>
      <c r="AH595" s="1"/>
      <c r="AI595" s="1"/>
      <c r="AJ595" s="1"/>
      <c r="AK595" s="1"/>
      <c r="AM595" s="1"/>
      <c r="AO595" s="1"/>
      <c r="AP595" s="1"/>
      <c r="AQ595" s="1"/>
      <c r="AR595" s="1"/>
      <c r="AS595" s="1"/>
      <c r="AT595" s="1"/>
      <c r="AU595" s="1"/>
      <c r="AV595" s="1"/>
      <c r="AX595" s="1"/>
      <c r="AY595" s="1"/>
      <c r="AZ595" s="1"/>
      <c r="BB595" s="1"/>
      <c r="BD595" s="1"/>
      <c r="BE595" s="1"/>
      <c r="BF595" s="1"/>
      <c r="BH595" s="1"/>
      <c r="BI595" s="1"/>
      <c r="BJ595" s="1"/>
      <c r="BL595" s="1"/>
      <c r="BM595" s="1"/>
      <c r="BN595" s="1"/>
      <c r="BP595" s="1"/>
      <c r="BR595" s="1"/>
      <c r="BS595" s="1"/>
      <c r="BT595" s="1"/>
      <c r="BV595" s="53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K595" s="1"/>
      <c r="CL595" s="1"/>
      <c r="CM595" s="1"/>
      <c r="CN595" s="1"/>
    </row>
    <row r="596" spans="1:92">
      <c r="A596" s="3"/>
      <c r="B596" s="3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T596" s="10"/>
      <c r="U596" s="1"/>
      <c r="W596" s="1"/>
      <c r="X596" s="1"/>
      <c r="Z596" s="1"/>
      <c r="AA596" s="1"/>
      <c r="AC596" s="53"/>
      <c r="AD596" s="1"/>
      <c r="AF596" s="1"/>
      <c r="AG596" s="1"/>
      <c r="AH596" s="1"/>
      <c r="AI596" s="1"/>
      <c r="AJ596" s="1"/>
      <c r="AK596" s="1"/>
      <c r="AM596" s="1"/>
      <c r="AO596" s="1"/>
      <c r="AP596" s="1"/>
      <c r="AQ596" s="1"/>
      <c r="AR596" s="1"/>
      <c r="AS596" s="1"/>
      <c r="AT596" s="1"/>
      <c r="AU596" s="1"/>
      <c r="AV596" s="1"/>
      <c r="AX596" s="1"/>
      <c r="AY596" s="1"/>
      <c r="AZ596" s="1"/>
      <c r="BB596" s="1"/>
      <c r="BD596" s="1"/>
      <c r="BE596" s="1"/>
      <c r="BF596" s="1"/>
      <c r="BH596" s="1"/>
      <c r="BI596" s="1"/>
      <c r="BJ596" s="1"/>
      <c r="BL596" s="1"/>
      <c r="BM596" s="1"/>
      <c r="BN596" s="1"/>
      <c r="BP596" s="1"/>
      <c r="BR596" s="1"/>
      <c r="BS596" s="1"/>
      <c r="BT596" s="1"/>
      <c r="BV596" s="53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K596" s="1"/>
      <c r="CL596" s="1"/>
      <c r="CM596" s="1"/>
      <c r="CN596" s="1"/>
    </row>
    <row r="597" spans="1:92">
      <c r="A597" s="3"/>
      <c r="B597" s="3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T597" s="10"/>
      <c r="U597" s="1"/>
      <c r="W597" s="1"/>
      <c r="X597" s="1"/>
      <c r="Z597" s="1"/>
      <c r="AA597" s="1"/>
      <c r="AC597" s="53"/>
      <c r="AD597" s="1"/>
      <c r="AF597" s="1"/>
      <c r="AG597" s="1"/>
      <c r="AH597" s="1"/>
      <c r="AI597" s="1"/>
      <c r="AJ597" s="1"/>
      <c r="AK597" s="1"/>
      <c r="AM597" s="1"/>
      <c r="AO597" s="1"/>
      <c r="AP597" s="1"/>
      <c r="AQ597" s="1"/>
      <c r="AR597" s="1"/>
      <c r="AS597" s="1"/>
      <c r="AT597" s="1"/>
      <c r="AU597" s="1"/>
      <c r="AV597" s="1"/>
      <c r="AX597" s="1"/>
      <c r="AY597" s="1"/>
      <c r="AZ597" s="1"/>
      <c r="BB597" s="1"/>
      <c r="BD597" s="1"/>
      <c r="BE597" s="1"/>
      <c r="BF597" s="1"/>
      <c r="BH597" s="1"/>
      <c r="BI597" s="1"/>
      <c r="BJ597" s="1"/>
      <c r="BL597" s="1"/>
      <c r="BM597" s="1"/>
      <c r="BN597" s="1"/>
      <c r="BP597" s="1"/>
      <c r="BR597" s="1"/>
      <c r="BS597" s="1"/>
      <c r="BT597" s="1"/>
      <c r="BV597" s="53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K597" s="1"/>
      <c r="CL597" s="1"/>
      <c r="CM597" s="1"/>
      <c r="CN597" s="1"/>
    </row>
    <row r="598" spans="1:92">
      <c r="A598" s="3"/>
      <c r="B598" s="3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T598" s="10"/>
      <c r="U598" s="1"/>
      <c r="W598" s="1"/>
      <c r="X598" s="1"/>
      <c r="Z598" s="1"/>
      <c r="AA598" s="1"/>
      <c r="AC598" s="53"/>
      <c r="AD598" s="1"/>
      <c r="AF598" s="1"/>
      <c r="AG598" s="1"/>
      <c r="AH598" s="1"/>
      <c r="AI598" s="1"/>
      <c r="AJ598" s="1"/>
      <c r="AK598" s="1"/>
      <c r="AM598" s="1"/>
      <c r="AO598" s="1"/>
      <c r="AP598" s="1"/>
      <c r="AQ598" s="1"/>
      <c r="AR598" s="1"/>
      <c r="AS598" s="1"/>
      <c r="AT598" s="1"/>
      <c r="AU598" s="1"/>
      <c r="AV598" s="1"/>
      <c r="AX598" s="1"/>
      <c r="AY598" s="1"/>
      <c r="AZ598" s="1"/>
      <c r="BB598" s="1"/>
      <c r="BD598" s="1"/>
      <c r="BE598" s="1"/>
      <c r="BF598" s="1"/>
      <c r="BH598" s="1"/>
      <c r="BI598" s="1"/>
      <c r="BJ598" s="1"/>
      <c r="BL598" s="1"/>
      <c r="BM598" s="1"/>
      <c r="BN598" s="1"/>
      <c r="BP598" s="1"/>
      <c r="BR598" s="1"/>
      <c r="BS598" s="1"/>
      <c r="BT598" s="1"/>
      <c r="BV598" s="53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K598" s="1"/>
      <c r="CL598" s="1"/>
      <c r="CM598" s="1"/>
      <c r="CN598" s="1"/>
    </row>
    <row r="599" spans="1:92">
      <c r="A599" s="3"/>
      <c r="B599" s="3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T599" s="10"/>
      <c r="U599" s="1"/>
      <c r="W599" s="1"/>
      <c r="X599" s="1"/>
      <c r="Z599" s="1"/>
      <c r="AA599" s="1"/>
      <c r="AC599" s="53"/>
      <c r="AD599" s="1"/>
      <c r="AF599" s="1"/>
      <c r="AG599" s="1"/>
      <c r="AH599" s="1"/>
      <c r="AI599" s="1"/>
      <c r="AJ599" s="1"/>
      <c r="AK599" s="1"/>
      <c r="AM599" s="1"/>
      <c r="AO599" s="1"/>
      <c r="AP599" s="1"/>
      <c r="AQ599" s="1"/>
      <c r="AR599" s="1"/>
      <c r="AS599" s="1"/>
      <c r="AT599" s="1"/>
      <c r="AU599" s="1"/>
      <c r="AV599" s="1"/>
      <c r="AX599" s="1"/>
      <c r="AY599" s="1"/>
      <c r="AZ599" s="1"/>
      <c r="BB599" s="1"/>
      <c r="BD599" s="1"/>
      <c r="BE599" s="1"/>
      <c r="BF599" s="1"/>
      <c r="BH599" s="1"/>
      <c r="BI599" s="1"/>
      <c r="BJ599" s="1"/>
      <c r="BL599" s="1"/>
      <c r="BM599" s="1"/>
      <c r="BN599" s="1"/>
      <c r="BP599" s="1"/>
      <c r="BR599" s="1"/>
      <c r="BS599" s="1"/>
      <c r="BT599" s="1"/>
      <c r="BV599" s="53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K599" s="1"/>
      <c r="CL599" s="1"/>
      <c r="CM599" s="1"/>
      <c r="CN599" s="1"/>
    </row>
    <row r="600" spans="1:92">
      <c r="A600" s="3"/>
      <c r="B600" s="3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T600" s="10"/>
      <c r="U600" s="1"/>
      <c r="W600" s="1"/>
      <c r="X600" s="1"/>
      <c r="Z600" s="1"/>
      <c r="AA600" s="1"/>
      <c r="AC600" s="53"/>
      <c r="AD600" s="1"/>
      <c r="AF600" s="1"/>
      <c r="AG600" s="1"/>
      <c r="AH600" s="1"/>
      <c r="AI600" s="1"/>
      <c r="AJ600" s="1"/>
      <c r="AK600" s="1"/>
      <c r="AM600" s="1"/>
      <c r="AO600" s="1"/>
      <c r="AP600" s="1"/>
      <c r="AQ600" s="1"/>
      <c r="AR600" s="1"/>
      <c r="AS600" s="1"/>
      <c r="AT600" s="1"/>
      <c r="AU600" s="1"/>
      <c r="AV600" s="1"/>
      <c r="AX600" s="1"/>
      <c r="AY600" s="1"/>
      <c r="AZ600" s="1"/>
      <c r="BB600" s="1"/>
      <c r="BD600" s="1"/>
      <c r="BE600" s="1"/>
      <c r="BF600" s="1"/>
      <c r="BH600" s="1"/>
      <c r="BI600" s="1"/>
      <c r="BJ600" s="1"/>
      <c r="BL600" s="1"/>
      <c r="BM600" s="1"/>
      <c r="BN600" s="1"/>
      <c r="BP600" s="1"/>
      <c r="BR600" s="1"/>
      <c r="BS600" s="1"/>
      <c r="BT600" s="1"/>
      <c r="BV600" s="53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K600" s="1"/>
      <c r="CL600" s="1"/>
      <c r="CM600" s="1"/>
      <c r="CN600" s="1"/>
    </row>
    <row r="601" spans="1:92">
      <c r="A601" s="3"/>
      <c r="B601" s="3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T601" s="10"/>
      <c r="U601" s="1"/>
      <c r="W601" s="1"/>
      <c r="X601" s="1"/>
      <c r="Z601" s="1"/>
      <c r="AA601" s="1"/>
      <c r="AC601" s="53"/>
      <c r="AD601" s="1"/>
      <c r="AF601" s="1"/>
      <c r="AG601" s="1"/>
      <c r="AH601" s="1"/>
      <c r="AI601" s="1"/>
      <c r="AJ601" s="1"/>
      <c r="AK601" s="1"/>
      <c r="AM601" s="1"/>
      <c r="AO601" s="1"/>
      <c r="AP601" s="1"/>
      <c r="AQ601" s="1"/>
      <c r="AR601" s="1"/>
      <c r="AS601" s="1"/>
      <c r="AT601" s="1"/>
      <c r="AU601" s="1"/>
      <c r="AV601" s="1"/>
      <c r="AX601" s="1"/>
      <c r="AY601" s="1"/>
      <c r="AZ601" s="1"/>
      <c r="BB601" s="1"/>
      <c r="BD601" s="1"/>
      <c r="BE601" s="1"/>
      <c r="BF601" s="1"/>
      <c r="BH601" s="1"/>
      <c r="BI601" s="1"/>
      <c r="BJ601" s="1"/>
      <c r="BL601" s="1"/>
      <c r="BM601" s="1"/>
      <c r="BN601" s="1"/>
      <c r="BP601" s="1"/>
      <c r="BR601" s="1"/>
      <c r="BS601" s="1"/>
      <c r="BT601" s="1"/>
      <c r="BV601" s="53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K601" s="1"/>
      <c r="CL601" s="1"/>
      <c r="CM601" s="1"/>
      <c r="CN601" s="1"/>
    </row>
    <row r="602" spans="1:92">
      <c r="A602" s="3"/>
      <c r="B602" s="3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T602" s="10"/>
      <c r="U602" s="1"/>
      <c r="W602" s="1"/>
      <c r="X602" s="1"/>
      <c r="Z602" s="1"/>
      <c r="AA602" s="1"/>
      <c r="AC602" s="53"/>
      <c r="AD602" s="1"/>
      <c r="AF602" s="1"/>
      <c r="AG602" s="1"/>
      <c r="AH602" s="1"/>
      <c r="AI602" s="1"/>
      <c r="AJ602" s="1"/>
      <c r="AK602" s="1"/>
      <c r="AM602" s="1"/>
      <c r="AO602" s="1"/>
      <c r="AP602" s="1"/>
      <c r="AQ602" s="1"/>
      <c r="AR602" s="1"/>
      <c r="AS602" s="1"/>
      <c r="AT602" s="1"/>
      <c r="AU602" s="1"/>
      <c r="AV602" s="1"/>
      <c r="AX602" s="1"/>
      <c r="AY602" s="1"/>
      <c r="AZ602" s="1"/>
      <c r="BB602" s="1"/>
      <c r="BD602" s="1"/>
      <c r="BE602" s="1"/>
      <c r="BF602" s="1"/>
      <c r="BH602" s="1"/>
      <c r="BI602" s="1"/>
      <c r="BJ602" s="1"/>
      <c r="BL602" s="1"/>
      <c r="BM602" s="1"/>
      <c r="BN602" s="1"/>
      <c r="BP602" s="1"/>
      <c r="BR602" s="1"/>
      <c r="BS602" s="1"/>
      <c r="BT602" s="1"/>
      <c r="BV602" s="53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K602" s="1"/>
      <c r="CL602" s="1"/>
      <c r="CM602" s="1"/>
      <c r="CN602" s="1"/>
    </row>
    <row r="603" spans="1:92">
      <c r="A603" s="3"/>
      <c r="B603" s="3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T603" s="10"/>
      <c r="U603" s="1"/>
      <c r="W603" s="1"/>
      <c r="X603" s="1"/>
      <c r="Z603" s="1"/>
      <c r="AA603" s="1"/>
      <c r="AC603" s="53"/>
      <c r="AD603" s="1"/>
      <c r="AF603" s="1"/>
      <c r="AG603" s="1"/>
      <c r="AH603" s="1"/>
      <c r="AI603" s="1"/>
      <c r="AJ603" s="1"/>
      <c r="AK603" s="1"/>
      <c r="AM603" s="1"/>
      <c r="AO603" s="1"/>
      <c r="AP603" s="1"/>
      <c r="AQ603" s="1"/>
      <c r="AR603" s="1"/>
      <c r="AS603" s="1"/>
      <c r="AT603" s="1"/>
      <c r="AU603" s="1"/>
      <c r="AV603" s="1"/>
      <c r="AX603" s="1"/>
      <c r="AY603" s="1"/>
      <c r="AZ603" s="1"/>
      <c r="BB603" s="1"/>
      <c r="BD603" s="1"/>
      <c r="BE603" s="1"/>
      <c r="BF603" s="1"/>
      <c r="BH603" s="1"/>
      <c r="BI603" s="1"/>
      <c r="BJ603" s="1"/>
      <c r="BL603" s="1"/>
      <c r="BM603" s="1"/>
      <c r="BN603" s="1"/>
      <c r="BP603" s="1"/>
      <c r="BR603" s="1"/>
      <c r="BS603" s="1"/>
      <c r="BT603" s="1"/>
      <c r="BV603" s="53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K603" s="1"/>
      <c r="CL603" s="1"/>
      <c r="CM603" s="1"/>
      <c r="CN603" s="1"/>
    </row>
    <row r="604" spans="1:92">
      <c r="A604" s="3"/>
      <c r="B604" s="3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T604" s="10"/>
      <c r="U604" s="1"/>
      <c r="W604" s="1"/>
      <c r="X604" s="1"/>
      <c r="Z604" s="1"/>
      <c r="AA604" s="1"/>
      <c r="AC604" s="53"/>
      <c r="AD604" s="1"/>
      <c r="AF604" s="1"/>
      <c r="AG604" s="1"/>
      <c r="AH604" s="1"/>
      <c r="AI604" s="1"/>
      <c r="AJ604" s="1"/>
      <c r="AK604" s="1"/>
      <c r="AM604" s="1"/>
      <c r="AO604" s="1"/>
      <c r="AP604" s="1"/>
      <c r="AQ604" s="1"/>
      <c r="AR604" s="1"/>
      <c r="AS604" s="1"/>
      <c r="AT604" s="1"/>
      <c r="AU604" s="1"/>
      <c r="AV604" s="1"/>
      <c r="AX604" s="1"/>
      <c r="AY604" s="1"/>
      <c r="AZ604" s="1"/>
      <c r="BB604" s="1"/>
      <c r="BD604" s="1"/>
      <c r="BE604" s="1"/>
      <c r="BF604" s="1"/>
      <c r="BH604" s="1"/>
      <c r="BI604" s="1"/>
      <c r="BJ604" s="1"/>
      <c r="BL604" s="1"/>
      <c r="BM604" s="1"/>
      <c r="BN604" s="1"/>
      <c r="BP604" s="1"/>
      <c r="BR604" s="1"/>
      <c r="BS604" s="1"/>
      <c r="BT604" s="1"/>
      <c r="BV604" s="53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K604" s="1"/>
      <c r="CL604" s="1"/>
      <c r="CM604" s="1"/>
      <c r="CN604" s="1"/>
    </row>
    <row r="605" spans="1:92">
      <c r="A605" s="3"/>
      <c r="B605" s="3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T605" s="10"/>
      <c r="U605" s="1"/>
      <c r="W605" s="1"/>
      <c r="X605" s="1"/>
      <c r="Z605" s="1"/>
      <c r="AA605" s="1"/>
      <c r="AC605" s="53"/>
      <c r="AD605" s="1"/>
      <c r="AF605" s="1"/>
      <c r="AG605" s="1"/>
      <c r="AH605" s="1"/>
      <c r="AI605" s="1"/>
      <c r="AJ605" s="1"/>
      <c r="AK605" s="1"/>
      <c r="AM605" s="1"/>
      <c r="AO605" s="1"/>
      <c r="AP605" s="1"/>
      <c r="AQ605" s="1"/>
      <c r="AR605" s="1"/>
      <c r="AS605" s="1"/>
      <c r="AT605" s="1"/>
      <c r="AU605" s="1"/>
      <c r="AV605" s="1"/>
      <c r="AX605" s="1"/>
      <c r="AY605" s="1"/>
      <c r="AZ605" s="1"/>
      <c r="BB605" s="1"/>
      <c r="BD605" s="1"/>
      <c r="BE605" s="1"/>
      <c r="BF605" s="1"/>
      <c r="BH605" s="1"/>
      <c r="BI605" s="1"/>
      <c r="BJ605" s="1"/>
      <c r="BL605" s="1"/>
      <c r="BM605" s="1"/>
      <c r="BN605" s="1"/>
      <c r="BP605" s="1"/>
      <c r="BR605" s="1"/>
      <c r="BS605" s="1"/>
      <c r="BT605" s="1"/>
      <c r="BV605" s="53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K605" s="1"/>
      <c r="CL605" s="1"/>
      <c r="CM605" s="1"/>
      <c r="CN605" s="1"/>
    </row>
    <row r="606" spans="1:92">
      <c r="A606" s="3"/>
      <c r="B606" s="3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T606" s="10"/>
      <c r="U606" s="1"/>
      <c r="W606" s="1"/>
      <c r="X606" s="1"/>
      <c r="Z606" s="1"/>
      <c r="AA606" s="1"/>
      <c r="AC606" s="53"/>
      <c r="AD606" s="1"/>
      <c r="AF606" s="1"/>
      <c r="AG606" s="1"/>
      <c r="AH606" s="1"/>
      <c r="AI606" s="1"/>
      <c r="AJ606" s="1"/>
      <c r="AK606" s="1"/>
      <c r="AM606" s="1"/>
      <c r="AO606" s="1"/>
      <c r="AP606" s="1"/>
      <c r="AQ606" s="1"/>
      <c r="AR606" s="1"/>
      <c r="AS606" s="1"/>
      <c r="AT606" s="1"/>
      <c r="AU606" s="1"/>
      <c r="AV606" s="1"/>
      <c r="AX606" s="1"/>
      <c r="AY606" s="1"/>
      <c r="AZ606" s="1"/>
      <c r="BB606" s="1"/>
      <c r="BD606" s="1"/>
      <c r="BE606" s="1"/>
      <c r="BF606" s="1"/>
      <c r="BH606" s="1"/>
      <c r="BI606" s="1"/>
      <c r="BJ606" s="1"/>
      <c r="BL606" s="1"/>
      <c r="BM606" s="1"/>
      <c r="BN606" s="1"/>
      <c r="BP606" s="1"/>
      <c r="BR606" s="1"/>
      <c r="BS606" s="1"/>
      <c r="BT606" s="1"/>
      <c r="BV606" s="53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K606" s="1"/>
      <c r="CL606" s="1"/>
      <c r="CM606" s="1"/>
      <c r="CN606" s="1"/>
    </row>
    <row r="607" spans="1:92">
      <c r="A607" s="3"/>
      <c r="B607" s="3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T607" s="10"/>
      <c r="U607" s="1"/>
      <c r="W607" s="1"/>
      <c r="X607" s="1"/>
      <c r="Z607" s="1"/>
      <c r="AA607" s="1"/>
      <c r="AC607" s="53"/>
      <c r="AD607" s="1"/>
      <c r="AF607" s="1"/>
      <c r="AG607" s="1"/>
      <c r="AH607" s="1"/>
      <c r="AI607" s="1"/>
      <c r="AJ607" s="1"/>
      <c r="AK607" s="1"/>
      <c r="AM607" s="1"/>
      <c r="AO607" s="1"/>
      <c r="AP607" s="1"/>
      <c r="AQ607" s="1"/>
      <c r="AR607" s="1"/>
      <c r="AS607" s="1"/>
      <c r="AT607" s="1"/>
      <c r="AU607" s="1"/>
      <c r="AV607" s="1"/>
      <c r="AX607" s="1"/>
      <c r="AY607" s="1"/>
      <c r="AZ607" s="1"/>
      <c r="BB607" s="1"/>
      <c r="BD607" s="1"/>
      <c r="BE607" s="1"/>
      <c r="BF607" s="1"/>
      <c r="BH607" s="1"/>
      <c r="BI607" s="1"/>
      <c r="BJ607" s="1"/>
      <c r="BL607" s="1"/>
      <c r="BM607" s="1"/>
      <c r="BN607" s="1"/>
      <c r="BP607" s="1"/>
      <c r="BR607" s="1"/>
      <c r="BS607" s="1"/>
      <c r="BT607" s="1"/>
      <c r="BV607" s="53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K607" s="1"/>
      <c r="CL607" s="1"/>
      <c r="CM607" s="1"/>
      <c r="CN607" s="1"/>
    </row>
    <row r="608" spans="1:92">
      <c r="A608" s="3"/>
      <c r="B608" s="3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T608" s="10"/>
      <c r="U608" s="1"/>
      <c r="W608" s="1"/>
      <c r="X608" s="1"/>
      <c r="Z608" s="1"/>
      <c r="AA608" s="1"/>
      <c r="AC608" s="53"/>
      <c r="AD608" s="1"/>
      <c r="AF608" s="1"/>
      <c r="AG608" s="1"/>
      <c r="AH608" s="1"/>
      <c r="AI608" s="1"/>
      <c r="AJ608" s="1"/>
      <c r="AK608" s="1"/>
      <c r="AM608" s="1"/>
      <c r="AO608" s="1"/>
      <c r="AP608" s="1"/>
      <c r="AQ608" s="1"/>
      <c r="AR608" s="1"/>
      <c r="AS608" s="1"/>
      <c r="AT608" s="1"/>
      <c r="AU608" s="1"/>
      <c r="AV608" s="1"/>
      <c r="AX608" s="1"/>
      <c r="AY608" s="1"/>
      <c r="AZ608" s="1"/>
      <c r="BB608" s="1"/>
      <c r="BD608" s="1"/>
      <c r="BE608" s="1"/>
      <c r="BF608" s="1"/>
      <c r="BH608" s="1"/>
      <c r="BI608" s="1"/>
      <c r="BJ608" s="1"/>
      <c r="BL608" s="1"/>
      <c r="BM608" s="1"/>
      <c r="BN608" s="1"/>
      <c r="BP608" s="1"/>
      <c r="BR608" s="1"/>
      <c r="BS608" s="1"/>
      <c r="BT608" s="1"/>
      <c r="BV608" s="53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K608" s="1"/>
      <c r="CL608" s="1"/>
      <c r="CM608" s="1"/>
      <c r="CN608" s="1"/>
    </row>
    <row r="609" spans="1:92">
      <c r="A609" s="3"/>
      <c r="B609" s="3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T609" s="10"/>
      <c r="U609" s="1"/>
      <c r="W609" s="1"/>
      <c r="X609" s="1"/>
      <c r="Z609" s="1"/>
      <c r="AA609" s="1"/>
      <c r="AC609" s="53"/>
      <c r="AD609" s="1"/>
      <c r="AF609" s="1"/>
      <c r="AG609" s="1"/>
      <c r="AH609" s="1"/>
      <c r="AI609" s="1"/>
      <c r="AJ609" s="1"/>
      <c r="AK609" s="1"/>
      <c r="AM609" s="1"/>
      <c r="AO609" s="1"/>
      <c r="AP609" s="1"/>
      <c r="AQ609" s="1"/>
      <c r="AR609" s="1"/>
      <c r="AS609" s="1"/>
      <c r="AT609" s="1"/>
      <c r="AU609" s="1"/>
      <c r="AV609" s="1"/>
      <c r="AX609" s="1"/>
      <c r="AY609" s="1"/>
      <c r="AZ609" s="1"/>
      <c r="BB609" s="1"/>
      <c r="BD609" s="1"/>
      <c r="BE609" s="1"/>
      <c r="BF609" s="1"/>
      <c r="BH609" s="1"/>
      <c r="BI609" s="1"/>
      <c r="BJ609" s="1"/>
      <c r="BL609" s="1"/>
      <c r="BM609" s="1"/>
      <c r="BN609" s="1"/>
      <c r="BP609" s="1"/>
      <c r="BR609" s="1"/>
      <c r="BS609" s="1"/>
      <c r="BT609" s="1"/>
      <c r="BV609" s="53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K609" s="1"/>
      <c r="CL609" s="1"/>
      <c r="CM609" s="1"/>
      <c r="CN609" s="1"/>
    </row>
    <row r="610" spans="1:92">
      <c r="A610" s="3"/>
      <c r="B610" s="3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T610" s="10"/>
      <c r="U610" s="1"/>
      <c r="W610" s="1"/>
      <c r="X610" s="1"/>
      <c r="Z610" s="1"/>
      <c r="AA610" s="1"/>
      <c r="AC610" s="53"/>
      <c r="AD610" s="1"/>
      <c r="AF610" s="1"/>
      <c r="AG610" s="1"/>
      <c r="AH610" s="1"/>
      <c r="AI610" s="1"/>
      <c r="AJ610" s="1"/>
      <c r="AK610" s="1"/>
      <c r="AM610" s="1"/>
      <c r="AO610" s="1"/>
      <c r="AP610" s="1"/>
      <c r="AQ610" s="1"/>
      <c r="AR610" s="1"/>
      <c r="AS610" s="1"/>
      <c r="AT610" s="1"/>
      <c r="AU610" s="1"/>
      <c r="AV610" s="1"/>
      <c r="AX610" s="1"/>
      <c r="AY610" s="1"/>
      <c r="AZ610" s="1"/>
      <c r="BB610" s="1"/>
      <c r="BD610" s="1"/>
      <c r="BE610" s="1"/>
      <c r="BF610" s="1"/>
      <c r="BH610" s="1"/>
      <c r="BI610" s="1"/>
      <c r="BJ610" s="1"/>
      <c r="BL610" s="1"/>
      <c r="BM610" s="1"/>
      <c r="BN610" s="1"/>
      <c r="BP610" s="1"/>
      <c r="BR610" s="1"/>
      <c r="BS610" s="1"/>
      <c r="BT610" s="1"/>
      <c r="BV610" s="53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K610" s="1"/>
      <c r="CL610" s="1"/>
      <c r="CM610" s="1"/>
      <c r="CN610" s="1"/>
    </row>
    <row r="611" spans="1:92">
      <c r="A611" s="3"/>
      <c r="B611" s="3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T611" s="10"/>
      <c r="U611" s="1"/>
      <c r="W611" s="1"/>
      <c r="X611" s="1"/>
      <c r="Z611" s="1"/>
      <c r="AA611" s="1"/>
      <c r="AC611" s="53"/>
      <c r="AD611" s="1"/>
      <c r="AF611" s="1"/>
      <c r="AG611" s="1"/>
      <c r="AH611" s="1"/>
      <c r="AI611" s="1"/>
      <c r="AJ611" s="1"/>
      <c r="AK611" s="1"/>
      <c r="AM611" s="1"/>
      <c r="AO611" s="1"/>
      <c r="AP611" s="1"/>
      <c r="AQ611" s="1"/>
      <c r="AR611" s="1"/>
      <c r="AS611" s="1"/>
      <c r="AT611" s="1"/>
      <c r="AU611" s="1"/>
      <c r="AV611" s="1"/>
      <c r="AX611" s="1"/>
      <c r="AY611" s="1"/>
      <c r="AZ611" s="1"/>
      <c r="BB611" s="1"/>
      <c r="BD611" s="1"/>
      <c r="BE611" s="1"/>
      <c r="BF611" s="1"/>
      <c r="BH611" s="1"/>
      <c r="BI611" s="1"/>
      <c r="BJ611" s="1"/>
      <c r="BL611" s="1"/>
      <c r="BM611" s="1"/>
      <c r="BN611" s="1"/>
      <c r="BP611" s="1"/>
      <c r="BR611" s="1"/>
      <c r="BS611" s="1"/>
      <c r="BT611" s="1"/>
      <c r="BV611" s="53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K611" s="1"/>
      <c r="CL611" s="1"/>
      <c r="CM611" s="1"/>
      <c r="CN611" s="1"/>
    </row>
    <row r="612" spans="1:92">
      <c r="A612" s="3"/>
      <c r="B612" s="3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T612" s="10"/>
      <c r="U612" s="1"/>
      <c r="W612" s="1"/>
      <c r="X612" s="1"/>
      <c r="Z612" s="1"/>
      <c r="AA612" s="1"/>
      <c r="AC612" s="53"/>
      <c r="AD612" s="1"/>
      <c r="AF612" s="1"/>
      <c r="AG612" s="1"/>
      <c r="AH612" s="1"/>
      <c r="AI612" s="1"/>
      <c r="AJ612" s="1"/>
      <c r="AK612" s="1"/>
      <c r="AM612" s="1"/>
      <c r="AO612" s="1"/>
      <c r="AP612" s="1"/>
      <c r="AQ612" s="1"/>
      <c r="AR612" s="1"/>
      <c r="AS612" s="1"/>
      <c r="AT612" s="1"/>
      <c r="AU612" s="1"/>
      <c r="AV612" s="1"/>
      <c r="AX612" s="1"/>
      <c r="AY612" s="1"/>
      <c r="AZ612" s="1"/>
      <c r="BB612" s="1"/>
      <c r="BD612" s="1"/>
      <c r="BE612" s="1"/>
      <c r="BF612" s="1"/>
      <c r="BH612" s="1"/>
      <c r="BI612" s="1"/>
      <c r="BJ612" s="1"/>
      <c r="BL612" s="1"/>
      <c r="BM612" s="1"/>
      <c r="BN612" s="1"/>
      <c r="BP612" s="1"/>
      <c r="BR612" s="1"/>
      <c r="BS612" s="1"/>
      <c r="BT612" s="1"/>
      <c r="BV612" s="53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K612" s="1"/>
      <c r="CL612" s="1"/>
      <c r="CM612" s="1"/>
      <c r="CN612" s="1"/>
    </row>
    <row r="613" spans="1:92">
      <c r="A613" s="3"/>
      <c r="B613" s="3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T613" s="10"/>
      <c r="U613" s="1"/>
      <c r="W613" s="1"/>
      <c r="X613" s="1"/>
      <c r="Z613" s="1"/>
      <c r="AA613" s="1"/>
      <c r="AC613" s="53"/>
      <c r="AD613" s="1"/>
      <c r="AF613" s="1"/>
      <c r="AG613" s="1"/>
      <c r="AH613" s="1"/>
      <c r="AI613" s="1"/>
      <c r="AJ613" s="1"/>
      <c r="AK613" s="1"/>
      <c r="AM613" s="1"/>
      <c r="AO613" s="1"/>
      <c r="AP613" s="1"/>
      <c r="AQ613" s="1"/>
      <c r="AR613" s="1"/>
      <c r="AS613" s="1"/>
      <c r="AT613" s="1"/>
      <c r="AU613" s="1"/>
      <c r="AV613" s="1"/>
      <c r="AX613" s="1"/>
      <c r="AY613" s="1"/>
      <c r="AZ613" s="1"/>
      <c r="BB613" s="1"/>
      <c r="BD613" s="1"/>
      <c r="BE613" s="1"/>
      <c r="BF613" s="1"/>
      <c r="BH613" s="1"/>
      <c r="BI613" s="1"/>
      <c r="BJ613" s="1"/>
      <c r="BL613" s="1"/>
      <c r="BM613" s="1"/>
      <c r="BN613" s="1"/>
      <c r="BP613" s="1"/>
      <c r="BR613" s="1"/>
      <c r="BS613" s="1"/>
      <c r="BT613" s="1"/>
      <c r="BV613" s="53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K613" s="1"/>
      <c r="CL613" s="1"/>
      <c r="CM613" s="1"/>
      <c r="CN613" s="1"/>
    </row>
    <row r="614" spans="1:92">
      <c r="A614" s="3"/>
      <c r="B614" s="3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T614" s="10"/>
      <c r="U614" s="1"/>
      <c r="W614" s="1"/>
      <c r="X614" s="1"/>
      <c r="Z614" s="1"/>
      <c r="AA614" s="1"/>
      <c r="AC614" s="53"/>
      <c r="AD614" s="1"/>
      <c r="AF614" s="1"/>
      <c r="AG614" s="1"/>
      <c r="AH614" s="1"/>
      <c r="AI614" s="1"/>
      <c r="AJ614" s="1"/>
      <c r="AK614" s="1"/>
      <c r="AM614" s="1"/>
      <c r="AO614" s="1"/>
      <c r="AP614" s="1"/>
      <c r="AQ614" s="1"/>
      <c r="AR614" s="1"/>
      <c r="AS614" s="1"/>
      <c r="AT614" s="1"/>
      <c r="AU614" s="1"/>
      <c r="AV614" s="1"/>
      <c r="AX614" s="1"/>
      <c r="AY614" s="1"/>
      <c r="AZ614" s="1"/>
      <c r="BB614" s="1"/>
      <c r="BD614" s="1"/>
      <c r="BE614" s="1"/>
      <c r="BF614" s="1"/>
      <c r="BH614" s="1"/>
      <c r="BI614" s="1"/>
      <c r="BJ614" s="1"/>
      <c r="BL614" s="1"/>
      <c r="BM614" s="1"/>
      <c r="BN614" s="1"/>
      <c r="BP614" s="1"/>
      <c r="BR614" s="1"/>
      <c r="BS614" s="1"/>
      <c r="BT614" s="1"/>
      <c r="BV614" s="53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K614" s="1"/>
      <c r="CL614" s="1"/>
      <c r="CM614" s="1"/>
      <c r="CN614" s="1"/>
    </row>
    <row r="615" spans="1:92">
      <c r="A615" s="3"/>
      <c r="B615" s="3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T615" s="10"/>
      <c r="U615" s="1"/>
      <c r="W615" s="1"/>
      <c r="X615" s="1"/>
      <c r="Z615" s="1"/>
      <c r="AA615" s="1"/>
      <c r="AC615" s="53"/>
      <c r="AD615" s="1"/>
      <c r="AF615" s="1"/>
      <c r="AG615" s="1"/>
      <c r="AH615" s="1"/>
      <c r="AI615" s="1"/>
      <c r="AJ615" s="1"/>
      <c r="AK615" s="1"/>
      <c r="AM615" s="1"/>
      <c r="AO615" s="1"/>
      <c r="AP615" s="1"/>
      <c r="AQ615" s="1"/>
      <c r="AR615" s="1"/>
      <c r="AS615" s="1"/>
      <c r="AT615" s="1"/>
      <c r="AU615" s="1"/>
      <c r="AV615" s="1"/>
      <c r="AX615" s="1"/>
      <c r="AY615" s="1"/>
      <c r="AZ615" s="1"/>
      <c r="BB615" s="1"/>
      <c r="BD615" s="1"/>
      <c r="BE615" s="1"/>
      <c r="BF615" s="1"/>
      <c r="BH615" s="1"/>
      <c r="BI615" s="1"/>
      <c r="BJ615" s="1"/>
      <c r="BL615" s="1"/>
      <c r="BM615" s="1"/>
      <c r="BN615" s="1"/>
      <c r="BP615" s="1"/>
      <c r="BR615" s="1"/>
      <c r="BS615" s="1"/>
      <c r="BT615" s="1"/>
      <c r="BV615" s="53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K615" s="1"/>
      <c r="CL615" s="1"/>
      <c r="CM615" s="1"/>
      <c r="CN615" s="1"/>
    </row>
    <row r="616" spans="1:92">
      <c r="A616" s="3"/>
      <c r="B616" s="3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T616" s="10"/>
      <c r="U616" s="1"/>
      <c r="W616" s="1"/>
      <c r="X616" s="1"/>
      <c r="Z616" s="1"/>
      <c r="AA616" s="1"/>
      <c r="AC616" s="53"/>
      <c r="AD616" s="1"/>
      <c r="AF616" s="1"/>
      <c r="AG616" s="1"/>
      <c r="AH616" s="1"/>
      <c r="AI616" s="1"/>
      <c r="AJ616" s="1"/>
      <c r="AK616" s="1"/>
      <c r="AM616" s="1"/>
      <c r="AO616" s="1"/>
      <c r="AP616" s="1"/>
      <c r="AQ616" s="1"/>
      <c r="AR616" s="1"/>
      <c r="AS616" s="1"/>
      <c r="AT616" s="1"/>
      <c r="AU616" s="1"/>
      <c r="AV616" s="1"/>
      <c r="AX616" s="1"/>
      <c r="AY616" s="1"/>
      <c r="AZ616" s="1"/>
      <c r="BB616" s="1"/>
      <c r="BD616" s="1"/>
      <c r="BE616" s="1"/>
      <c r="BF616" s="1"/>
      <c r="BH616" s="1"/>
      <c r="BI616" s="1"/>
      <c r="BJ616" s="1"/>
      <c r="BL616" s="1"/>
      <c r="BM616" s="1"/>
      <c r="BN616" s="1"/>
      <c r="BP616" s="1"/>
      <c r="BR616" s="1"/>
      <c r="BS616" s="1"/>
      <c r="BT616" s="1"/>
      <c r="BV616" s="53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K616" s="1"/>
      <c r="CL616" s="1"/>
      <c r="CM616" s="1"/>
      <c r="CN616" s="1"/>
    </row>
    <row r="617" spans="1:92">
      <c r="A617" s="3"/>
      <c r="B617" s="3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T617" s="10"/>
      <c r="U617" s="1"/>
      <c r="W617" s="1"/>
      <c r="X617" s="1"/>
      <c r="Z617" s="1"/>
      <c r="AA617" s="1"/>
      <c r="AC617" s="53"/>
      <c r="AD617" s="1"/>
      <c r="AF617" s="1"/>
      <c r="AG617" s="1"/>
      <c r="AH617" s="1"/>
      <c r="AI617" s="1"/>
      <c r="AJ617" s="1"/>
      <c r="AK617" s="1"/>
      <c r="AM617" s="1"/>
      <c r="AO617" s="1"/>
      <c r="AP617" s="1"/>
      <c r="AQ617" s="1"/>
      <c r="AR617" s="1"/>
      <c r="AS617" s="1"/>
      <c r="AT617" s="1"/>
      <c r="AU617" s="1"/>
      <c r="AV617" s="1"/>
      <c r="AX617" s="1"/>
      <c r="AY617" s="1"/>
      <c r="AZ617" s="1"/>
      <c r="BB617" s="1"/>
      <c r="BD617" s="1"/>
      <c r="BE617" s="1"/>
      <c r="BF617" s="1"/>
      <c r="BH617" s="1"/>
      <c r="BI617" s="1"/>
      <c r="BJ617" s="1"/>
      <c r="BL617" s="1"/>
      <c r="BM617" s="1"/>
      <c r="BN617" s="1"/>
      <c r="BP617" s="1"/>
      <c r="BR617" s="1"/>
      <c r="BS617" s="1"/>
      <c r="BT617" s="1"/>
      <c r="BV617" s="53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K617" s="1"/>
      <c r="CL617" s="1"/>
      <c r="CM617" s="1"/>
      <c r="CN617" s="1"/>
    </row>
    <row r="618" spans="1:92">
      <c r="A618" s="3"/>
      <c r="B618" s="3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T618" s="10"/>
      <c r="U618" s="1"/>
      <c r="W618" s="1"/>
      <c r="X618" s="1"/>
      <c r="Z618" s="1"/>
      <c r="AA618" s="1"/>
      <c r="AC618" s="53"/>
      <c r="AD618" s="1"/>
      <c r="AF618" s="1"/>
      <c r="AG618" s="1"/>
      <c r="AH618" s="1"/>
      <c r="AI618" s="1"/>
      <c r="AJ618" s="1"/>
      <c r="AK618" s="1"/>
      <c r="AM618" s="1"/>
      <c r="AO618" s="1"/>
      <c r="AP618" s="1"/>
      <c r="AQ618" s="1"/>
      <c r="AR618" s="1"/>
      <c r="AS618" s="1"/>
      <c r="AT618" s="1"/>
      <c r="AU618" s="1"/>
      <c r="AV618" s="1"/>
      <c r="AX618" s="1"/>
      <c r="AY618" s="1"/>
      <c r="AZ618" s="1"/>
      <c r="BB618" s="1"/>
      <c r="BD618" s="1"/>
      <c r="BE618" s="1"/>
      <c r="BF618" s="1"/>
      <c r="BH618" s="1"/>
      <c r="BI618" s="1"/>
      <c r="BJ618" s="1"/>
      <c r="BL618" s="1"/>
      <c r="BM618" s="1"/>
      <c r="BN618" s="1"/>
      <c r="BP618" s="1"/>
      <c r="BR618" s="1"/>
      <c r="BS618" s="1"/>
      <c r="BT618" s="1"/>
      <c r="BV618" s="53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K618" s="1"/>
      <c r="CL618" s="1"/>
      <c r="CM618" s="1"/>
      <c r="CN618" s="1"/>
    </row>
    <row r="619" spans="1:92">
      <c r="A619" s="3"/>
      <c r="B619" s="3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T619" s="10"/>
      <c r="U619" s="1"/>
      <c r="W619" s="1"/>
      <c r="X619" s="1"/>
      <c r="Z619" s="1"/>
      <c r="AA619" s="1"/>
      <c r="AC619" s="53"/>
      <c r="AD619" s="1"/>
      <c r="AF619" s="1"/>
      <c r="AG619" s="1"/>
      <c r="AH619" s="1"/>
      <c r="AI619" s="1"/>
      <c r="AJ619" s="1"/>
      <c r="AK619" s="1"/>
      <c r="AM619" s="1"/>
      <c r="AO619" s="1"/>
      <c r="AP619" s="1"/>
      <c r="AQ619" s="1"/>
      <c r="AR619" s="1"/>
      <c r="AS619" s="1"/>
      <c r="AT619" s="1"/>
      <c r="AU619" s="1"/>
      <c r="AV619" s="1"/>
      <c r="AX619" s="1"/>
      <c r="AY619" s="1"/>
      <c r="AZ619" s="1"/>
      <c r="BB619" s="1"/>
      <c r="BD619" s="1"/>
      <c r="BE619" s="1"/>
      <c r="BF619" s="1"/>
      <c r="BH619" s="1"/>
      <c r="BI619" s="1"/>
      <c r="BJ619" s="1"/>
      <c r="BL619" s="1"/>
      <c r="BM619" s="1"/>
      <c r="BN619" s="1"/>
      <c r="BP619" s="1"/>
      <c r="BR619" s="1"/>
      <c r="BS619" s="1"/>
      <c r="BT619" s="1"/>
      <c r="BV619" s="53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K619" s="1"/>
      <c r="CL619" s="1"/>
      <c r="CM619" s="1"/>
      <c r="CN619" s="1"/>
    </row>
    <row r="620" spans="1:92">
      <c r="A620" s="3"/>
      <c r="B620" s="3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T620" s="10"/>
      <c r="U620" s="1"/>
      <c r="W620" s="1"/>
      <c r="X620" s="1"/>
      <c r="Z620" s="1"/>
      <c r="AA620" s="1"/>
      <c r="AC620" s="53"/>
      <c r="AD620" s="1"/>
      <c r="AF620" s="1"/>
      <c r="AG620" s="1"/>
      <c r="AH620" s="1"/>
      <c r="AI620" s="1"/>
      <c r="AJ620" s="1"/>
      <c r="AK620" s="1"/>
      <c r="AM620" s="1"/>
      <c r="AO620" s="1"/>
      <c r="AP620" s="1"/>
      <c r="AQ620" s="1"/>
      <c r="AR620" s="1"/>
      <c r="AS620" s="1"/>
      <c r="AT620" s="1"/>
      <c r="AU620" s="1"/>
      <c r="AV620" s="1"/>
      <c r="AX620" s="1"/>
      <c r="AY620" s="1"/>
      <c r="AZ620" s="1"/>
      <c r="BB620" s="1"/>
      <c r="BD620" s="1"/>
      <c r="BE620" s="1"/>
      <c r="BF620" s="1"/>
      <c r="BH620" s="1"/>
      <c r="BI620" s="1"/>
      <c r="BJ620" s="1"/>
      <c r="BL620" s="1"/>
      <c r="BM620" s="1"/>
      <c r="BN620" s="1"/>
      <c r="BP620" s="1"/>
      <c r="BR620" s="1"/>
      <c r="BS620" s="1"/>
      <c r="BT620" s="1"/>
      <c r="BV620" s="53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K620" s="1"/>
      <c r="CL620" s="1"/>
      <c r="CM620" s="1"/>
      <c r="CN620" s="1"/>
    </row>
    <row r="621" spans="1:92">
      <c r="A621" s="3"/>
      <c r="B621" s="3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T621" s="10"/>
      <c r="U621" s="1"/>
      <c r="W621" s="1"/>
      <c r="X621" s="1"/>
      <c r="Z621" s="1"/>
      <c r="AA621" s="1"/>
      <c r="AC621" s="53"/>
      <c r="AD621" s="1"/>
      <c r="AF621" s="1"/>
      <c r="AG621" s="1"/>
      <c r="AH621" s="1"/>
      <c r="AI621" s="1"/>
      <c r="AJ621" s="1"/>
      <c r="AK621" s="1"/>
      <c r="AM621" s="1"/>
      <c r="AO621" s="1"/>
      <c r="AP621" s="1"/>
      <c r="AQ621" s="1"/>
      <c r="AR621" s="1"/>
      <c r="AS621" s="1"/>
      <c r="AT621" s="1"/>
      <c r="AU621" s="1"/>
      <c r="AV621" s="1"/>
      <c r="AX621" s="1"/>
      <c r="AY621" s="1"/>
      <c r="AZ621" s="1"/>
      <c r="BB621" s="1"/>
      <c r="BD621" s="1"/>
      <c r="BE621" s="1"/>
      <c r="BF621" s="1"/>
      <c r="BH621" s="1"/>
      <c r="BI621" s="1"/>
      <c r="BJ621" s="1"/>
      <c r="BL621" s="1"/>
      <c r="BM621" s="1"/>
      <c r="BN621" s="1"/>
      <c r="BP621" s="1"/>
      <c r="BR621" s="1"/>
      <c r="BS621" s="1"/>
      <c r="BT621" s="1"/>
      <c r="BV621" s="53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K621" s="1"/>
      <c r="CL621" s="1"/>
      <c r="CM621" s="1"/>
      <c r="CN621" s="1"/>
    </row>
    <row r="622" spans="1:92">
      <c r="A622" s="3"/>
      <c r="B622" s="3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T622" s="10"/>
      <c r="U622" s="1"/>
      <c r="W622" s="1"/>
      <c r="X622" s="1"/>
      <c r="Z622" s="1"/>
      <c r="AA622" s="1"/>
      <c r="AC622" s="53"/>
      <c r="AD622" s="1"/>
      <c r="AF622" s="1"/>
      <c r="AG622" s="1"/>
      <c r="AH622" s="1"/>
      <c r="AI622" s="1"/>
      <c r="AJ622" s="1"/>
      <c r="AK622" s="1"/>
      <c r="AM622" s="1"/>
      <c r="AO622" s="1"/>
      <c r="AP622" s="1"/>
      <c r="AQ622" s="1"/>
      <c r="AR622" s="1"/>
      <c r="AS622" s="1"/>
      <c r="AT622" s="1"/>
      <c r="AU622" s="1"/>
      <c r="AV622" s="1"/>
      <c r="AX622" s="1"/>
      <c r="AY622" s="1"/>
      <c r="AZ622" s="1"/>
      <c r="BB622" s="1"/>
      <c r="BD622" s="1"/>
      <c r="BE622" s="1"/>
      <c r="BF622" s="1"/>
      <c r="BH622" s="1"/>
      <c r="BI622" s="1"/>
      <c r="BJ622" s="1"/>
      <c r="BL622" s="1"/>
      <c r="BM622" s="1"/>
      <c r="BN622" s="1"/>
      <c r="BP622" s="1"/>
      <c r="BR622" s="1"/>
      <c r="BS622" s="1"/>
      <c r="BT622" s="1"/>
      <c r="BV622" s="53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K622" s="1"/>
      <c r="CL622" s="1"/>
      <c r="CM622" s="1"/>
      <c r="CN622" s="1"/>
    </row>
    <row r="623" spans="1:92">
      <c r="A623" s="3"/>
      <c r="B623" s="3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T623" s="10"/>
      <c r="U623" s="1"/>
      <c r="W623" s="1"/>
      <c r="X623" s="1"/>
      <c r="Z623" s="1"/>
      <c r="AA623" s="1"/>
      <c r="AC623" s="53"/>
      <c r="AD623" s="1"/>
      <c r="AF623" s="1"/>
      <c r="AG623" s="1"/>
      <c r="AH623" s="1"/>
      <c r="AI623" s="1"/>
      <c r="AJ623" s="1"/>
      <c r="AK623" s="1"/>
      <c r="AM623" s="1"/>
      <c r="AO623" s="1"/>
      <c r="AP623" s="1"/>
      <c r="AQ623" s="1"/>
      <c r="AR623" s="1"/>
      <c r="AS623" s="1"/>
      <c r="AT623" s="1"/>
      <c r="AU623" s="1"/>
      <c r="AV623" s="1"/>
      <c r="AX623" s="1"/>
      <c r="AY623" s="1"/>
      <c r="AZ623" s="1"/>
      <c r="BB623" s="1"/>
      <c r="BD623" s="1"/>
      <c r="BE623" s="1"/>
      <c r="BF623" s="1"/>
      <c r="BH623" s="1"/>
      <c r="BI623" s="1"/>
      <c r="BJ623" s="1"/>
      <c r="BL623" s="1"/>
      <c r="BM623" s="1"/>
      <c r="BN623" s="1"/>
      <c r="BP623" s="1"/>
      <c r="BR623" s="1"/>
      <c r="BS623" s="1"/>
      <c r="BT623" s="1"/>
      <c r="BV623" s="53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K623" s="1"/>
      <c r="CL623" s="1"/>
      <c r="CM623" s="1"/>
      <c r="CN623" s="1"/>
    </row>
    <row r="624" spans="1:92">
      <c r="A624" s="3"/>
      <c r="B624" s="3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T624" s="10"/>
      <c r="U624" s="1"/>
      <c r="W624" s="1"/>
      <c r="X624" s="1"/>
      <c r="Z624" s="1"/>
      <c r="AA624" s="1"/>
      <c r="AC624" s="53"/>
      <c r="AD624" s="1"/>
      <c r="AF624" s="1"/>
      <c r="AG624" s="1"/>
      <c r="AH624" s="1"/>
      <c r="AI624" s="1"/>
      <c r="AJ624" s="1"/>
      <c r="AK624" s="1"/>
      <c r="AM624" s="1"/>
      <c r="AO624" s="1"/>
      <c r="AP624" s="1"/>
      <c r="AQ624" s="1"/>
      <c r="AR624" s="1"/>
      <c r="AS624" s="1"/>
      <c r="AT624" s="1"/>
      <c r="AU624" s="1"/>
      <c r="AV624" s="1"/>
      <c r="AX624" s="1"/>
      <c r="AY624" s="1"/>
      <c r="AZ624" s="1"/>
      <c r="BB624" s="1"/>
      <c r="BD624" s="1"/>
      <c r="BE624" s="1"/>
      <c r="BF624" s="1"/>
      <c r="BH624" s="1"/>
      <c r="BI624" s="1"/>
      <c r="BJ624" s="1"/>
      <c r="BL624" s="1"/>
      <c r="BM624" s="1"/>
      <c r="BN624" s="1"/>
      <c r="BP624" s="1"/>
      <c r="BR624" s="1"/>
      <c r="BS624" s="1"/>
      <c r="BT624" s="1"/>
      <c r="BV624" s="53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K624" s="1"/>
      <c r="CL624" s="1"/>
      <c r="CM624" s="1"/>
      <c r="CN624" s="1"/>
    </row>
    <row r="625" spans="1:92">
      <c r="A625" s="3"/>
      <c r="B625" s="3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T625" s="10"/>
      <c r="U625" s="1"/>
      <c r="W625" s="1"/>
      <c r="X625" s="1"/>
      <c r="Z625" s="1"/>
      <c r="AA625" s="1"/>
      <c r="AC625" s="53"/>
      <c r="AD625" s="1"/>
      <c r="AF625" s="1"/>
      <c r="AG625" s="1"/>
      <c r="AH625" s="1"/>
      <c r="AI625" s="1"/>
      <c r="AJ625" s="1"/>
      <c r="AK625" s="1"/>
      <c r="AM625" s="1"/>
      <c r="AO625" s="1"/>
      <c r="AP625" s="1"/>
      <c r="AQ625" s="1"/>
      <c r="AR625" s="1"/>
      <c r="AS625" s="1"/>
      <c r="AT625" s="1"/>
      <c r="AU625" s="1"/>
      <c r="AV625" s="1"/>
      <c r="AX625" s="1"/>
      <c r="AY625" s="1"/>
      <c r="AZ625" s="1"/>
      <c r="BB625" s="1"/>
      <c r="BD625" s="1"/>
      <c r="BE625" s="1"/>
      <c r="BF625" s="1"/>
      <c r="BH625" s="1"/>
      <c r="BI625" s="1"/>
      <c r="BJ625" s="1"/>
      <c r="BL625" s="1"/>
      <c r="BM625" s="1"/>
      <c r="BN625" s="1"/>
      <c r="BP625" s="1"/>
      <c r="BR625" s="1"/>
      <c r="BS625" s="1"/>
      <c r="BT625" s="1"/>
      <c r="BV625" s="53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K625" s="1"/>
      <c r="CL625" s="1"/>
      <c r="CM625" s="1"/>
      <c r="CN625" s="1"/>
    </row>
    <row r="626" spans="1:92">
      <c r="A626" s="3"/>
      <c r="B626" s="3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T626" s="10"/>
      <c r="U626" s="1"/>
      <c r="W626" s="1"/>
      <c r="X626" s="1"/>
      <c r="Z626" s="1"/>
      <c r="AA626" s="1"/>
      <c r="AC626" s="53"/>
      <c r="AD626" s="1"/>
      <c r="AF626" s="1"/>
      <c r="AG626" s="1"/>
      <c r="AH626" s="1"/>
      <c r="AI626" s="1"/>
      <c r="AJ626" s="1"/>
      <c r="AK626" s="1"/>
      <c r="AM626" s="1"/>
      <c r="AO626" s="1"/>
      <c r="AP626" s="1"/>
      <c r="AQ626" s="1"/>
      <c r="AR626" s="1"/>
      <c r="AS626" s="1"/>
      <c r="AT626" s="1"/>
      <c r="AU626" s="1"/>
      <c r="AV626" s="1"/>
      <c r="AX626" s="1"/>
      <c r="AY626" s="1"/>
      <c r="AZ626" s="1"/>
      <c r="BB626" s="1"/>
      <c r="BD626" s="1"/>
      <c r="BE626" s="1"/>
      <c r="BF626" s="1"/>
      <c r="BH626" s="1"/>
      <c r="BI626" s="1"/>
      <c r="BJ626" s="1"/>
      <c r="BL626" s="1"/>
      <c r="BM626" s="1"/>
      <c r="BN626" s="1"/>
      <c r="BP626" s="1"/>
      <c r="BR626" s="1"/>
      <c r="BS626" s="1"/>
      <c r="BT626" s="1"/>
      <c r="BV626" s="53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K626" s="1"/>
      <c r="CL626" s="1"/>
      <c r="CM626" s="1"/>
      <c r="CN626" s="1"/>
    </row>
  </sheetData>
  <mergeCells count="141">
    <mergeCell ref="D1:V1"/>
    <mergeCell ref="D2:V2"/>
    <mergeCell ref="D3:V3"/>
    <mergeCell ref="AI8:AI9"/>
    <mergeCell ref="AU8:AU9"/>
    <mergeCell ref="Y8:Y9"/>
    <mergeCell ref="T4:U4"/>
    <mergeCell ref="P5:BV5"/>
    <mergeCell ref="P6:AI6"/>
    <mergeCell ref="P7:R7"/>
    <mergeCell ref="S7:U7"/>
    <mergeCell ref="V7:X7"/>
    <mergeCell ref="AW7:AX7"/>
    <mergeCell ref="AJ7:AK7"/>
    <mergeCell ref="AL7:AM7"/>
    <mergeCell ref="P8:P9"/>
    <mergeCell ref="AW8:AW9"/>
    <mergeCell ref="BN8:BN9"/>
    <mergeCell ref="Y7:AA7"/>
    <mergeCell ref="AB7:AD7"/>
    <mergeCell ref="AE7:AG7"/>
    <mergeCell ref="CC8:CC9"/>
    <mergeCell ref="CE8:CE9"/>
    <mergeCell ref="CG8:CG9"/>
    <mergeCell ref="S8:S9"/>
    <mergeCell ref="V8:V9"/>
    <mergeCell ref="X8:X9"/>
    <mergeCell ref="Z8:Z9"/>
    <mergeCell ref="AA8:AA9"/>
    <mergeCell ref="AC8:AC9"/>
    <mergeCell ref="AD8:AD9"/>
    <mergeCell ref="AF8:AF9"/>
    <mergeCell ref="AG8:AG9"/>
    <mergeCell ref="AJ8:AJ9"/>
    <mergeCell ref="AL8:AL9"/>
    <mergeCell ref="AN8:AN9"/>
    <mergeCell ref="BK8:BK9"/>
    <mergeCell ref="BM8:BM9"/>
    <mergeCell ref="BC8:BC9"/>
    <mergeCell ref="BE8:BE9"/>
    <mergeCell ref="BG8:BG9"/>
    <mergeCell ref="BJ8:BJ9"/>
    <mergeCell ref="AB8:AB9"/>
    <mergeCell ref="AE8:AE9"/>
    <mergeCell ref="AH8:AH9"/>
    <mergeCell ref="CK8:CK9"/>
    <mergeCell ref="CN8:CN9"/>
    <mergeCell ref="AV8:AV9"/>
    <mergeCell ref="AK8:AK9"/>
    <mergeCell ref="AM8:AM9"/>
    <mergeCell ref="AO8:AO9"/>
    <mergeCell ref="AX8:AX9"/>
    <mergeCell ref="BB8:BB9"/>
    <mergeCell ref="BD8:BD9"/>
    <mergeCell ref="BF8:BF9"/>
    <mergeCell ref="BH8:BH9"/>
    <mergeCell ref="BT8:BT9"/>
    <mergeCell ref="BV8:BV9"/>
    <mergeCell ref="BY8:BY9"/>
    <mergeCell ref="CA8:CA9"/>
    <mergeCell ref="CL5:CL9"/>
    <mergeCell ref="CM5:CN7"/>
    <mergeCell ref="BI8:BI9"/>
    <mergeCell ref="BR8:BR9"/>
    <mergeCell ref="BZ6:CA7"/>
    <mergeCell ref="CB6:CC7"/>
    <mergeCell ref="CF6:CG7"/>
    <mergeCell ref="CH6:CI7"/>
    <mergeCell ref="CJ6:CK7"/>
    <mergeCell ref="AN7:AO7"/>
    <mergeCell ref="AP7:AQ7"/>
    <mergeCell ref="AY7:AZ7"/>
    <mergeCell ref="BA7:BB7"/>
    <mergeCell ref="BO7:BP7"/>
    <mergeCell ref="BC7:BD7"/>
    <mergeCell ref="BE7:BF7"/>
    <mergeCell ref="A5:A9"/>
    <mergeCell ref="B5:B9"/>
    <mergeCell ref="C5:C9"/>
    <mergeCell ref="D5:D9"/>
    <mergeCell ref="E5:E9"/>
    <mergeCell ref="F5:H7"/>
    <mergeCell ref="I5:J7"/>
    <mergeCell ref="K5:L7"/>
    <mergeCell ref="M5:O7"/>
    <mergeCell ref="F8:F9"/>
    <mergeCell ref="I8:I9"/>
    <mergeCell ref="K8:K9"/>
    <mergeCell ref="L8:L9"/>
    <mergeCell ref="M8:M9"/>
    <mergeCell ref="AZ8:AZ9"/>
    <mergeCell ref="AQ8:AQ9"/>
    <mergeCell ref="AS8:AS9"/>
    <mergeCell ref="A73:C73"/>
    <mergeCell ref="CH8:CH9"/>
    <mergeCell ref="CJ8:CJ9"/>
    <mergeCell ref="CM8:CM9"/>
    <mergeCell ref="CB8:CB9"/>
    <mergeCell ref="CD8:CD9"/>
    <mergeCell ref="CF8:CF9"/>
    <mergeCell ref="BU8:BU9"/>
    <mergeCell ref="G8:G9"/>
    <mergeCell ref="H8:H9"/>
    <mergeCell ref="N8:N9"/>
    <mergeCell ref="O8:O9"/>
    <mergeCell ref="Q8:Q9"/>
    <mergeCell ref="R8:R9"/>
    <mergeCell ref="T8:T9"/>
    <mergeCell ref="U8:U9"/>
    <mergeCell ref="W8:W9"/>
    <mergeCell ref="AY8:AY9"/>
    <mergeCell ref="BA8:BA9"/>
    <mergeCell ref="AP8:AP9"/>
    <mergeCell ref="CI8:CI9"/>
    <mergeCell ref="AR8:AR9"/>
    <mergeCell ref="AT8:AT9"/>
    <mergeCell ref="BL8:BL9"/>
    <mergeCell ref="AH7:AI7"/>
    <mergeCell ref="AT7:AV7"/>
    <mergeCell ref="BX8:BX9"/>
    <mergeCell ref="BZ8:BZ9"/>
    <mergeCell ref="BO8:BO9"/>
    <mergeCell ref="BQ8:BQ9"/>
    <mergeCell ref="BS8:BS9"/>
    <mergeCell ref="BW5:BW9"/>
    <mergeCell ref="BX5:BY7"/>
    <mergeCell ref="BS6:BT7"/>
    <mergeCell ref="BU6:BV7"/>
    <mergeCell ref="BP8:BP9"/>
    <mergeCell ref="BZ5:CK5"/>
    <mergeCell ref="AJ6:AQ6"/>
    <mergeCell ref="AR6:AS7"/>
    <mergeCell ref="AT6:BD6"/>
    <mergeCell ref="BE6:BJ6"/>
    <mergeCell ref="BK6:BP6"/>
    <mergeCell ref="BQ6:BR7"/>
    <mergeCell ref="CD6:CE7"/>
    <mergeCell ref="BG7:BH7"/>
    <mergeCell ref="BI7:BJ7"/>
    <mergeCell ref="BK7:BL7"/>
    <mergeCell ref="BM7:BN7"/>
  </mergeCells>
  <pageMargins left="0" right="0" top="0" bottom="0" header="0" footer="0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1"/>
  <sheetViews>
    <sheetView workbookViewId="0">
      <selection activeCell="C9" sqref="C9"/>
    </sheetView>
  </sheetViews>
  <sheetFormatPr defaultRowHeight="16.5" customHeight="1"/>
  <cols>
    <col min="1" max="1" width="3.75" style="45" customWidth="1"/>
    <col min="2" max="2" width="12" style="45" customWidth="1"/>
    <col min="3" max="4" width="8.75" style="45" customWidth="1"/>
    <col min="5" max="5" width="6.625" style="45" customWidth="1"/>
    <col min="6" max="6" width="8.375" style="45" customWidth="1"/>
    <col min="7" max="7" width="9" style="45" customWidth="1"/>
    <col min="8" max="8" width="7.75" style="45" customWidth="1"/>
    <col min="9" max="9" width="7.375" style="47" customWidth="1"/>
    <col min="10" max="10" width="9.5" style="45" customWidth="1"/>
    <col min="11" max="11" width="8.625" style="45" customWidth="1"/>
    <col min="12" max="12" width="6.75" style="45" customWidth="1"/>
    <col min="13" max="13" width="9.375" style="45" customWidth="1"/>
    <col min="14" max="14" width="8.125" style="45" customWidth="1"/>
    <col min="15" max="15" width="8" style="45" customWidth="1"/>
    <col min="16" max="16" width="7.375" style="47" customWidth="1"/>
    <col min="17" max="17" width="3.75" style="45" customWidth="1"/>
    <col min="18" max="16384" width="9" style="45"/>
  </cols>
  <sheetData>
    <row r="1" spans="1:16" s="64" customFormat="1" ht="15" customHeight="1">
      <c r="C1" s="167" t="s">
        <v>117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65"/>
      <c r="P1" s="65"/>
    </row>
    <row r="2" spans="1:16" s="64" customFormat="1" ht="15" customHeight="1">
      <c r="C2" s="167" t="s">
        <v>137</v>
      </c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66"/>
      <c r="P2" s="66"/>
    </row>
    <row r="3" spans="1:16" ht="15" customHeight="1">
      <c r="O3" s="45" t="s">
        <v>98</v>
      </c>
    </row>
    <row r="4" spans="1:16" ht="57" customHeight="1">
      <c r="A4" s="168" t="s">
        <v>100</v>
      </c>
      <c r="B4" s="168" t="s">
        <v>19</v>
      </c>
      <c r="C4" s="171" t="s">
        <v>118</v>
      </c>
      <c r="D4" s="172"/>
      <c r="E4" s="173"/>
      <c r="F4" s="174" t="s">
        <v>119</v>
      </c>
      <c r="G4" s="174" t="s">
        <v>120</v>
      </c>
      <c r="H4" s="175" t="s">
        <v>121</v>
      </c>
      <c r="I4" s="174" t="s">
        <v>122</v>
      </c>
      <c r="J4" s="171" t="s">
        <v>3</v>
      </c>
      <c r="K4" s="172"/>
      <c r="L4" s="173"/>
      <c r="M4" s="174" t="s">
        <v>123</v>
      </c>
      <c r="N4" s="174" t="s">
        <v>120</v>
      </c>
      <c r="O4" s="178" t="s">
        <v>124</v>
      </c>
      <c r="P4" s="174" t="s">
        <v>125</v>
      </c>
    </row>
    <row r="5" spans="1:16" ht="54.75" customHeight="1">
      <c r="A5" s="169"/>
      <c r="B5" s="169"/>
      <c r="C5" s="181" t="s">
        <v>126</v>
      </c>
      <c r="D5" s="185" t="s">
        <v>33</v>
      </c>
      <c r="E5" s="185" t="s">
        <v>34</v>
      </c>
      <c r="F5" s="174"/>
      <c r="G5" s="174"/>
      <c r="H5" s="176"/>
      <c r="I5" s="174"/>
      <c r="J5" s="181" t="s">
        <v>126</v>
      </c>
      <c r="K5" s="185" t="s">
        <v>33</v>
      </c>
      <c r="L5" s="185" t="s">
        <v>34</v>
      </c>
      <c r="M5" s="174"/>
      <c r="N5" s="174"/>
      <c r="O5" s="179"/>
      <c r="P5" s="174"/>
    </row>
    <row r="6" spans="1:16" ht="3" customHeight="1">
      <c r="A6" s="169"/>
      <c r="B6" s="169"/>
      <c r="C6" s="182"/>
      <c r="D6" s="185"/>
      <c r="E6" s="185"/>
      <c r="F6" s="174"/>
      <c r="G6" s="174"/>
      <c r="H6" s="177"/>
      <c r="I6" s="174"/>
      <c r="J6" s="182"/>
      <c r="K6" s="185"/>
      <c r="L6" s="185"/>
      <c r="M6" s="174"/>
      <c r="N6" s="174"/>
      <c r="O6" s="180"/>
      <c r="P6" s="174"/>
    </row>
    <row r="7" spans="1:16" ht="12" customHeight="1">
      <c r="A7" s="170"/>
      <c r="B7" s="170"/>
      <c r="C7" s="58">
        <v>1</v>
      </c>
      <c r="D7" s="58">
        <v>2</v>
      </c>
      <c r="E7" s="58">
        <v>3</v>
      </c>
      <c r="F7" s="58">
        <v>4</v>
      </c>
      <c r="G7" s="58">
        <v>5</v>
      </c>
      <c r="H7" s="58">
        <v>6</v>
      </c>
      <c r="I7" s="58">
        <v>7</v>
      </c>
      <c r="J7" s="58">
        <v>8</v>
      </c>
      <c r="K7" s="58">
        <v>9</v>
      </c>
      <c r="L7" s="58">
        <v>10</v>
      </c>
      <c r="M7" s="58">
        <v>11</v>
      </c>
      <c r="N7" s="58">
        <v>12</v>
      </c>
      <c r="O7" s="58">
        <v>13</v>
      </c>
      <c r="P7" s="58">
        <v>14</v>
      </c>
    </row>
    <row r="8" spans="1:16" ht="13.5" customHeight="1">
      <c r="A8" s="46">
        <v>1</v>
      </c>
      <c r="B8" s="14" t="s">
        <v>101</v>
      </c>
      <c r="C8" s="21">
        <f>'2014տարի'!P11</f>
        <v>38000</v>
      </c>
      <c r="D8" s="21">
        <f>'2014տարի'!Q11</f>
        <v>39381.262000000002</v>
      </c>
      <c r="E8" s="21">
        <f>D8*100/C8</f>
        <v>103.6349</v>
      </c>
      <c r="F8" s="31">
        <v>49447</v>
      </c>
      <c r="G8" s="25">
        <v>21162</v>
      </c>
      <c r="H8" s="25">
        <v>0</v>
      </c>
      <c r="I8" s="21">
        <v>0</v>
      </c>
      <c r="J8" s="21">
        <f>'2014տարի'!V11</f>
        <v>2300</v>
      </c>
      <c r="K8" s="21">
        <f>'2014տարի'!W11</f>
        <v>2304.3883999999998</v>
      </c>
      <c r="L8" s="21">
        <f>K8*100/J8</f>
        <v>100.19079999999998</v>
      </c>
      <c r="M8" s="31">
        <v>9288</v>
      </c>
      <c r="N8" s="25">
        <v>4197</v>
      </c>
      <c r="O8" s="25">
        <v>0</v>
      </c>
      <c r="P8" s="31">
        <v>0</v>
      </c>
    </row>
    <row r="9" spans="1:16" ht="13.5" customHeight="1">
      <c r="A9" s="46">
        <v>2</v>
      </c>
      <c r="B9" s="14" t="s">
        <v>36</v>
      </c>
      <c r="C9" s="21">
        <f>'2014տարի'!P12</f>
        <v>4510.5999999999995</v>
      </c>
      <c r="D9" s="21">
        <f>'2014տարի'!Q12</f>
        <v>4559.5740000000005</v>
      </c>
      <c r="E9" s="21">
        <f t="shared" ref="E9:E70" si="0">D9*100/C9</f>
        <v>101.08575355828495</v>
      </c>
      <c r="F9" s="31">
        <v>2505</v>
      </c>
      <c r="G9" s="25">
        <v>300.39999999999998</v>
      </c>
      <c r="H9" s="25">
        <v>0</v>
      </c>
      <c r="I9" s="21">
        <v>0</v>
      </c>
      <c r="J9" s="21">
        <f>'2014տարի'!V12</f>
        <v>29.460100000000001</v>
      </c>
      <c r="K9" s="21">
        <f>'2014տարի'!W12</f>
        <v>32.186</v>
      </c>
      <c r="L9" s="21">
        <f t="shared" ref="L9:L70" si="1">K9*100/J9</f>
        <v>109.25285385996652</v>
      </c>
      <c r="M9" s="31">
        <v>0</v>
      </c>
      <c r="N9" s="25">
        <v>0</v>
      </c>
      <c r="O9" s="25">
        <v>0</v>
      </c>
      <c r="P9" s="31">
        <v>0</v>
      </c>
    </row>
    <row r="10" spans="1:16" ht="13.5" customHeight="1">
      <c r="A10" s="46">
        <v>3</v>
      </c>
      <c r="B10" s="14" t="s">
        <v>37</v>
      </c>
      <c r="C10" s="21">
        <f>'2014տարի'!P13</f>
        <v>546.29999999999995</v>
      </c>
      <c r="D10" s="21">
        <f>'2014տարի'!Q13</f>
        <v>804.50099999999998</v>
      </c>
      <c r="E10" s="21">
        <f t="shared" si="0"/>
        <v>147.26359143327841</v>
      </c>
      <c r="F10" s="31">
        <v>51.7</v>
      </c>
      <c r="G10" s="25">
        <v>17.5</v>
      </c>
      <c r="H10" s="25">
        <v>0</v>
      </c>
      <c r="I10" s="21">
        <v>0</v>
      </c>
      <c r="J10" s="21">
        <f>'2014տարի'!V13</f>
        <v>2289</v>
      </c>
      <c r="K10" s="21">
        <f>'2014տարի'!W13</f>
        <v>2085.1329999999998</v>
      </c>
      <c r="L10" s="21">
        <f t="shared" si="1"/>
        <v>91.093621668851029</v>
      </c>
      <c r="M10" s="31">
        <v>483.1</v>
      </c>
      <c r="N10" s="25">
        <v>0</v>
      </c>
      <c r="O10" s="25">
        <v>483.1</v>
      </c>
      <c r="P10" s="31">
        <v>407.3</v>
      </c>
    </row>
    <row r="11" spans="1:16" ht="13.5" customHeight="1">
      <c r="A11" s="46">
        <v>4</v>
      </c>
      <c r="B11" s="14" t="s">
        <v>38</v>
      </c>
      <c r="C11" s="21">
        <f>'2014տարի'!P14</f>
        <v>653.30000000000007</v>
      </c>
      <c r="D11" s="21">
        <f>'2014տարի'!Q14</f>
        <v>538.09699999999998</v>
      </c>
      <c r="E11" s="21">
        <f t="shared" si="0"/>
        <v>82.365988060615322</v>
      </c>
      <c r="F11" s="31">
        <v>0</v>
      </c>
      <c r="G11" s="25">
        <v>0</v>
      </c>
      <c r="H11" s="25">
        <v>0</v>
      </c>
      <c r="I11" s="21">
        <v>0</v>
      </c>
      <c r="J11" s="21">
        <f>'2014տարի'!V14</f>
        <v>0</v>
      </c>
      <c r="K11" s="21">
        <f>'2014տարի'!W14</f>
        <v>0</v>
      </c>
      <c r="L11" s="21">
        <v>0</v>
      </c>
      <c r="M11" s="31">
        <v>0</v>
      </c>
      <c r="N11" s="25">
        <v>0</v>
      </c>
      <c r="O11" s="25">
        <v>0</v>
      </c>
      <c r="P11" s="31">
        <v>0</v>
      </c>
    </row>
    <row r="12" spans="1:16" ht="13.5" customHeight="1">
      <c r="A12" s="46">
        <v>5</v>
      </c>
      <c r="B12" s="14" t="s">
        <v>39</v>
      </c>
      <c r="C12" s="21">
        <f>'2014տարի'!P15</f>
        <v>2300</v>
      </c>
      <c r="D12" s="21">
        <f>'2014տարի'!Q15</f>
        <v>2942.8630000000003</v>
      </c>
      <c r="E12" s="21">
        <f t="shared" si="0"/>
        <v>127.95056521739133</v>
      </c>
      <c r="F12" s="31">
        <v>750.5</v>
      </c>
      <c r="G12" s="25">
        <v>336.7</v>
      </c>
      <c r="H12" s="25">
        <v>0</v>
      </c>
      <c r="I12" s="21">
        <v>0</v>
      </c>
      <c r="J12" s="21">
        <f>'2014տարի'!V15</f>
        <v>4299.8</v>
      </c>
      <c r="K12" s="21">
        <f>'2014տարի'!W15</f>
        <v>4549.1540000000005</v>
      </c>
      <c r="L12" s="21">
        <f t="shared" si="1"/>
        <v>105.79919996278896</v>
      </c>
      <c r="M12" s="31">
        <v>11512.9</v>
      </c>
      <c r="N12" s="25">
        <v>6918.6</v>
      </c>
      <c r="O12" s="25">
        <v>0</v>
      </c>
      <c r="P12" s="31">
        <v>0</v>
      </c>
    </row>
    <row r="13" spans="1:16" ht="13.5" customHeight="1">
      <c r="A13" s="46">
        <v>6</v>
      </c>
      <c r="B13" s="14" t="s">
        <v>40</v>
      </c>
      <c r="C13" s="21">
        <f>'2014տարի'!P16</f>
        <v>8200</v>
      </c>
      <c r="D13" s="21">
        <f>'2014տարի'!Q16</f>
        <v>8200.2799999999988</v>
      </c>
      <c r="E13" s="21">
        <f t="shared" si="0"/>
        <v>100.00341463414632</v>
      </c>
      <c r="F13" s="21">
        <v>3497.8</v>
      </c>
      <c r="G13" s="21">
        <v>1633.6</v>
      </c>
      <c r="H13" s="21">
        <v>233.2</v>
      </c>
      <c r="I13" s="21">
        <v>500</v>
      </c>
      <c r="J13" s="21">
        <f>'2014տարի'!V16</f>
        <v>14600</v>
      </c>
      <c r="K13" s="21">
        <f>'2014տարի'!W16</f>
        <v>14600.151</v>
      </c>
      <c r="L13" s="21">
        <f t="shared" si="1"/>
        <v>100.00103424657534</v>
      </c>
      <c r="M13" s="31">
        <v>16842.8</v>
      </c>
      <c r="N13" s="31">
        <v>11303.1</v>
      </c>
      <c r="O13" s="31">
        <v>3800</v>
      </c>
      <c r="P13" s="31">
        <v>3800</v>
      </c>
    </row>
    <row r="14" spans="1:16" ht="13.5" customHeight="1">
      <c r="A14" s="46">
        <v>7</v>
      </c>
      <c r="B14" s="14" t="s">
        <v>41</v>
      </c>
      <c r="C14" s="21">
        <f>'2014տարի'!P17</f>
        <v>1119.8</v>
      </c>
      <c r="D14" s="21">
        <f>'2014տարի'!Q17</f>
        <v>1119.9000000000001</v>
      </c>
      <c r="E14" s="21">
        <f t="shared" si="0"/>
        <v>100.00893016610111</v>
      </c>
      <c r="F14" s="31">
        <v>148.1</v>
      </c>
      <c r="G14" s="25">
        <v>20</v>
      </c>
      <c r="H14" s="25">
        <v>87.9</v>
      </c>
      <c r="I14" s="21">
        <v>20</v>
      </c>
      <c r="J14" s="21">
        <f>'2014տարի'!V17</f>
        <v>381.3</v>
      </c>
      <c r="K14" s="21">
        <f>'2014տարի'!W17</f>
        <v>381.822</v>
      </c>
      <c r="L14" s="21">
        <f t="shared" si="1"/>
        <v>100.1369000786782</v>
      </c>
      <c r="M14" s="31">
        <v>760.9</v>
      </c>
      <c r="N14" s="25">
        <v>0</v>
      </c>
      <c r="O14" s="25">
        <v>0</v>
      </c>
      <c r="P14" s="31">
        <v>0</v>
      </c>
    </row>
    <row r="15" spans="1:16" ht="13.5" customHeight="1">
      <c r="A15" s="46">
        <v>8</v>
      </c>
      <c r="B15" s="14" t="s">
        <v>42</v>
      </c>
      <c r="C15" s="21">
        <f>'2014տարի'!P18</f>
        <v>2328.4</v>
      </c>
      <c r="D15" s="21">
        <f>'2014տարի'!Q18</f>
        <v>4021.4639999999999</v>
      </c>
      <c r="E15" s="21">
        <f t="shared" si="0"/>
        <v>172.71362308881635</v>
      </c>
      <c r="F15" s="31">
        <v>5219.5</v>
      </c>
      <c r="G15" s="25">
        <v>2423.6999999999998</v>
      </c>
      <c r="H15" s="25">
        <v>0</v>
      </c>
      <c r="I15" s="21">
        <v>0</v>
      </c>
      <c r="J15" s="21">
        <f>'2014տարի'!V18</f>
        <v>4659</v>
      </c>
      <c r="K15" s="21">
        <f>'2014տարի'!W18</f>
        <v>4707.6689999999999</v>
      </c>
      <c r="L15" s="21">
        <f t="shared" si="1"/>
        <v>101.04462330972311</v>
      </c>
      <c r="M15" s="31">
        <v>4160.3</v>
      </c>
      <c r="N15" s="25">
        <v>2246.6</v>
      </c>
      <c r="O15" s="25">
        <v>0</v>
      </c>
      <c r="P15" s="31">
        <v>0</v>
      </c>
    </row>
    <row r="16" spans="1:16" ht="13.5" customHeight="1">
      <c r="A16" s="46">
        <v>9</v>
      </c>
      <c r="B16" s="14" t="s">
        <v>43</v>
      </c>
      <c r="C16" s="21">
        <f>'2014տարի'!P19</f>
        <v>2320.8000000000002</v>
      </c>
      <c r="D16" s="21">
        <f>'2014տարի'!Q19</f>
        <v>3104.7610000000004</v>
      </c>
      <c r="E16" s="21">
        <f t="shared" si="0"/>
        <v>133.77977421578765</v>
      </c>
      <c r="F16" s="31">
        <v>1820.2</v>
      </c>
      <c r="G16" s="25">
        <v>913.1</v>
      </c>
      <c r="H16" s="25">
        <v>0</v>
      </c>
      <c r="I16" s="21">
        <v>0</v>
      </c>
      <c r="J16" s="21">
        <f>'2014տարի'!V19</f>
        <v>2370</v>
      </c>
      <c r="K16" s="21">
        <f>'2014տարի'!W19</f>
        <v>2375.558</v>
      </c>
      <c r="L16" s="21">
        <f t="shared" si="1"/>
        <v>100.23451476793248</v>
      </c>
      <c r="M16" s="31">
        <v>8048.1</v>
      </c>
      <c r="N16" s="25">
        <v>4969.6000000000004</v>
      </c>
      <c r="O16" s="25">
        <v>0</v>
      </c>
      <c r="P16" s="31">
        <v>0</v>
      </c>
    </row>
    <row r="17" spans="1:16" ht="13.5" customHeight="1">
      <c r="A17" s="46">
        <v>10</v>
      </c>
      <c r="B17" s="14" t="s">
        <v>44</v>
      </c>
      <c r="C17" s="21">
        <f>'2014տարի'!P20</f>
        <v>1531.4</v>
      </c>
      <c r="D17" s="21">
        <f>'2014տարի'!Q20</f>
        <v>1538.471</v>
      </c>
      <c r="E17" s="21">
        <f t="shared" si="0"/>
        <v>100.46173436071568</v>
      </c>
      <c r="F17" s="31">
        <v>0</v>
      </c>
      <c r="G17" s="25">
        <v>0</v>
      </c>
      <c r="H17" s="25">
        <v>0</v>
      </c>
      <c r="I17" s="21">
        <v>0</v>
      </c>
      <c r="J17" s="21">
        <f>'2014տարի'!V20</f>
        <v>1424</v>
      </c>
      <c r="K17" s="21">
        <f>'2014տարի'!W20</f>
        <v>1424.7460000000001</v>
      </c>
      <c r="L17" s="21">
        <f t="shared" si="1"/>
        <v>100.05238764044944</v>
      </c>
      <c r="M17" s="31">
        <v>2309</v>
      </c>
      <c r="N17" s="25">
        <v>1256.0999999999999</v>
      </c>
      <c r="O17" s="25">
        <v>90</v>
      </c>
      <c r="P17" s="31">
        <v>90</v>
      </c>
    </row>
    <row r="18" spans="1:16" ht="13.5" customHeight="1">
      <c r="A18" s="46">
        <v>11</v>
      </c>
      <c r="B18" s="14" t="s">
        <v>45</v>
      </c>
      <c r="C18" s="21">
        <f>'2014տարի'!P21</f>
        <v>480</v>
      </c>
      <c r="D18" s="21">
        <f>'2014տարի'!Q21</f>
        <v>513.32000000000005</v>
      </c>
      <c r="E18" s="21">
        <f t="shared" si="0"/>
        <v>106.94166666666668</v>
      </c>
      <c r="F18" s="31">
        <v>811.2</v>
      </c>
      <c r="G18" s="25">
        <v>236.1</v>
      </c>
      <c r="H18" s="25">
        <v>153.30000000000001</v>
      </c>
      <c r="I18" s="21">
        <v>70</v>
      </c>
      <c r="J18" s="21">
        <f>'2014տարի'!V21</f>
        <v>2665</v>
      </c>
      <c r="K18" s="21">
        <f>'2014տարի'!W21</f>
        <v>2479.663</v>
      </c>
      <c r="L18" s="21">
        <f t="shared" si="1"/>
        <v>93.045515947467166</v>
      </c>
      <c r="M18" s="31">
        <v>3372.6</v>
      </c>
      <c r="N18" s="25">
        <v>1821.2</v>
      </c>
      <c r="O18" s="25">
        <v>512.6</v>
      </c>
      <c r="P18" s="31">
        <v>520</v>
      </c>
    </row>
    <row r="19" spans="1:16" ht="13.5" customHeight="1">
      <c r="A19" s="46">
        <v>12</v>
      </c>
      <c r="B19" s="14" t="s">
        <v>46</v>
      </c>
      <c r="C19" s="21">
        <f>'2014տարի'!P22</f>
        <v>390.1</v>
      </c>
      <c r="D19" s="21">
        <f>'2014տարի'!Q22</f>
        <v>422.50700000000001</v>
      </c>
      <c r="E19" s="21">
        <f t="shared" si="0"/>
        <v>108.30735708792616</v>
      </c>
      <c r="F19" s="31">
        <v>15.5</v>
      </c>
      <c r="G19" s="31">
        <v>7.8</v>
      </c>
      <c r="H19" s="31">
        <v>0</v>
      </c>
      <c r="I19" s="21">
        <v>0</v>
      </c>
      <c r="J19" s="21">
        <f>'2014տարի'!V22</f>
        <v>596</v>
      </c>
      <c r="K19" s="21">
        <f>'2014տարի'!W22</f>
        <v>558.05999999999995</v>
      </c>
      <c r="L19" s="21">
        <f t="shared" si="1"/>
        <v>93.634228187919447</v>
      </c>
      <c r="M19" s="31">
        <v>1491.1</v>
      </c>
      <c r="N19" s="25">
        <v>926.5</v>
      </c>
      <c r="O19" s="25">
        <v>0</v>
      </c>
      <c r="P19" s="31">
        <v>0</v>
      </c>
    </row>
    <row r="20" spans="1:16" ht="13.5" customHeight="1">
      <c r="A20" s="46">
        <v>13</v>
      </c>
      <c r="B20" s="14" t="s">
        <v>47</v>
      </c>
      <c r="C20" s="21">
        <f>'2014տարի'!P23</f>
        <v>343.3</v>
      </c>
      <c r="D20" s="21">
        <f>'2014տարի'!Q23</f>
        <v>574.20000000000005</v>
      </c>
      <c r="E20" s="21">
        <f t="shared" si="0"/>
        <v>167.25895718030878</v>
      </c>
      <c r="F20" s="31">
        <v>371.7</v>
      </c>
      <c r="G20" s="31">
        <v>147.5</v>
      </c>
      <c r="H20" s="31">
        <v>0</v>
      </c>
      <c r="I20" s="21">
        <v>0</v>
      </c>
      <c r="J20" s="21">
        <f>'2014տարի'!V23</f>
        <v>1401</v>
      </c>
      <c r="K20" s="21">
        <f>'2014տարի'!W23</f>
        <v>1402.423</v>
      </c>
      <c r="L20" s="21">
        <f t="shared" si="1"/>
        <v>100.10157030692362</v>
      </c>
      <c r="M20" s="31">
        <v>2069</v>
      </c>
      <c r="N20" s="25">
        <v>1522.1</v>
      </c>
      <c r="O20" s="25">
        <v>0</v>
      </c>
      <c r="P20" s="31">
        <v>0</v>
      </c>
    </row>
    <row r="21" spans="1:16" ht="13.5" customHeight="1">
      <c r="A21" s="46">
        <v>14</v>
      </c>
      <c r="B21" s="14" t="s">
        <v>48</v>
      </c>
      <c r="C21" s="21">
        <f>'2014տարի'!P24</f>
        <v>1767.5</v>
      </c>
      <c r="D21" s="21">
        <f>'2014տարի'!Q24</f>
        <v>2219.377</v>
      </c>
      <c r="E21" s="21">
        <f t="shared" si="0"/>
        <v>125.56588401697311</v>
      </c>
      <c r="F21" s="31">
        <v>2216.6</v>
      </c>
      <c r="G21" s="31">
        <v>1137.0999999999999</v>
      </c>
      <c r="H21" s="31">
        <v>0</v>
      </c>
      <c r="I21" s="21">
        <v>0</v>
      </c>
      <c r="J21" s="21">
        <f>'2014տարի'!V24</f>
        <v>2681.7</v>
      </c>
      <c r="K21" s="21">
        <f>'2014տարի'!W24</f>
        <v>786.17200000000003</v>
      </c>
      <c r="L21" s="21">
        <f t="shared" si="1"/>
        <v>29.316180035052394</v>
      </c>
      <c r="M21" s="31">
        <v>25683.4</v>
      </c>
      <c r="N21" s="25">
        <v>12693.9</v>
      </c>
      <c r="O21" s="25">
        <v>0</v>
      </c>
      <c r="P21" s="31">
        <v>0</v>
      </c>
    </row>
    <row r="22" spans="1:16" ht="13.5" customHeight="1">
      <c r="A22" s="46">
        <v>15</v>
      </c>
      <c r="B22" s="51" t="s">
        <v>102</v>
      </c>
      <c r="C22" s="21">
        <f>'2014տարի'!P25</f>
        <v>491.40000000000003</v>
      </c>
      <c r="D22" s="21">
        <f>'2014տարի'!Q25</f>
        <v>541.95100000000002</v>
      </c>
      <c r="E22" s="21">
        <f t="shared" si="0"/>
        <v>110.28713878713879</v>
      </c>
      <c r="F22" s="31">
        <v>430</v>
      </c>
      <c r="G22" s="31">
        <v>92.8</v>
      </c>
      <c r="H22" s="31">
        <v>0</v>
      </c>
      <c r="I22" s="21">
        <v>0</v>
      </c>
      <c r="J22" s="21">
        <f>'2014տարի'!V25</f>
        <v>1764.1</v>
      </c>
      <c r="K22" s="21">
        <f>'2014տարի'!W25</f>
        <v>1764.8520000000001</v>
      </c>
      <c r="L22" s="21">
        <f t="shared" si="1"/>
        <v>100.04262796893602</v>
      </c>
      <c r="M22" s="31">
        <v>1364.6</v>
      </c>
      <c r="N22" s="25">
        <v>988.1</v>
      </c>
      <c r="O22" s="25">
        <v>100</v>
      </c>
      <c r="P22" s="31">
        <v>207.7</v>
      </c>
    </row>
    <row r="23" spans="1:16" ht="13.5" customHeight="1">
      <c r="A23" s="46">
        <v>16</v>
      </c>
      <c r="B23" s="14" t="s">
        <v>49</v>
      </c>
      <c r="C23" s="21">
        <f>'2014տարի'!P26</f>
        <v>263</v>
      </c>
      <c r="D23" s="21">
        <f>'2014տարի'!Q26</f>
        <v>296.16500000000002</v>
      </c>
      <c r="E23" s="21">
        <f t="shared" si="0"/>
        <v>112.61026615969583</v>
      </c>
      <c r="F23" s="31">
        <v>319.89999999999998</v>
      </c>
      <c r="G23" s="31">
        <v>146.9</v>
      </c>
      <c r="H23" s="31">
        <v>0</v>
      </c>
      <c r="I23" s="21">
        <v>0</v>
      </c>
      <c r="J23" s="21">
        <f>'2014տարի'!V26</f>
        <v>3517</v>
      </c>
      <c r="K23" s="21">
        <f>'2014տարի'!W26</f>
        <v>3516.66</v>
      </c>
      <c r="L23" s="21">
        <f t="shared" si="1"/>
        <v>99.990332669889114</v>
      </c>
      <c r="M23" s="31">
        <v>2036</v>
      </c>
      <c r="N23" s="25">
        <v>406.3</v>
      </c>
      <c r="O23" s="25">
        <v>0</v>
      </c>
      <c r="P23" s="31">
        <v>0</v>
      </c>
    </row>
    <row r="24" spans="1:16" ht="13.5" customHeight="1">
      <c r="A24" s="46">
        <v>17</v>
      </c>
      <c r="B24" s="14" t="s">
        <v>50</v>
      </c>
      <c r="C24" s="21">
        <f>'2014տարի'!P27</f>
        <v>186.8</v>
      </c>
      <c r="D24" s="21">
        <f>'2014տարի'!Q27</f>
        <v>168.98500000000001</v>
      </c>
      <c r="E24" s="21">
        <f t="shared" si="0"/>
        <v>90.463062098501069</v>
      </c>
      <c r="F24" s="31">
        <v>489</v>
      </c>
      <c r="G24" s="31">
        <v>308.39999999999998</v>
      </c>
      <c r="H24" s="31">
        <v>0</v>
      </c>
      <c r="I24" s="21">
        <v>0</v>
      </c>
      <c r="J24" s="21">
        <f>'2014տարի'!V27</f>
        <v>1296.0999999999999</v>
      </c>
      <c r="K24" s="21">
        <f>'2014տարի'!W27</f>
        <v>1047.3340000000001</v>
      </c>
      <c r="L24" s="21">
        <f t="shared" si="1"/>
        <v>80.806573566854425</v>
      </c>
      <c r="M24" s="31">
        <v>2284</v>
      </c>
      <c r="N24" s="25">
        <v>875.5</v>
      </c>
      <c r="O24" s="25">
        <v>0</v>
      </c>
      <c r="P24" s="31">
        <v>0</v>
      </c>
    </row>
    <row r="25" spans="1:16" ht="13.5" customHeight="1">
      <c r="A25" s="46">
        <v>18</v>
      </c>
      <c r="B25" s="14" t="s">
        <v>51</v>
      </c>
      <c r="C25" s="21">
        <f>'2014տարի'!P28</f>
        <v>1317</v>
      </c>
      <c r="D25" s="21">
        <f>'2014տարի'!Q28</f>
        <v>1336.1879999999999</v>
      </c>
      <c r="E25" s="21">
        <f t="shared" si="0"/>
        <v>101.45694760820045</v>
      </c>
      <c r="F25" s="31">
        <v>252.8</v>
      </c>
      <c r="G25" s="31">
        <v>101.5</v>
      </c>
      <c r="H25" s="31">
        <v>15</v>
      </c>
      <c r="I25" s="21">
        <v>0</v>
      </c>
      <c r="J25" s="21">
        <f>'2014տարի'!V28</f>
        <v>3000</v>
      </c>
      <c r="K25" s="21">
        <f>'2014տարի'!W28</f>
        <v>2797.473</v>
      </c>
      <c r="L25" s="21">
        <f t="shared" si="1"/>
        <v>93.249099999999999</v>
      </c>
      <c r="M25" s="31">
        <v>1630.2</v>
      </c>
      <c r="N25" s="25">
        <v>1218.9000000000001</v>
      </c>
      <c r="O25" s="25">
        <v>775.6</v>
      </c>
      <c r="P25" s="31">
        <v>521.1</v>
      </c>
    </row>
    <row r="26" spans="1:16" ht="13.5" customHeight="1">
      <c r="A26" s="46">
        <v>19</v>
      </c>
      <c r="B26" s="14" t="s">
        <v>52</v>
      </c>
      <c r="C26" s="21">
        <f>'2014տարի'!P29</f>
        <v>2630</v>
      </c>
      <c r="D26" s="21">
        <f>'2014տարի'!Q29</f>
        <v>4405.8029999999999</v>
      </c>
      <c r="E26" s="21">
        <f t="shared" si="0"/>
        <v>167.52102661596959</v>
      </c>
      <c r="F26" s="31">
        <v>1854.6</v>
      </c>
      <c r="G26" s="31">
        <v>1016.3</v>
      </c>
      <c r="H26" s="31">
        <v>0</v>
      </c>
      <c r="I26" s="21">
        <v>282.5</v>
      </c>
      <c r="J26" s="21">
        <f>'2014տարի'!V29</f>
        <v>5007.8</v>
      </c>
      <c r="K26" s="21">
        <f>'2014տարի'!W29</f>
        <v>5391.0320000000002</v>
      </c>
      <c r="L26" s="21">
        <f t="shared" si="1"/>
        <v>107.65270178521507</v>
      </c>
      <c r="M26" s="31">
        <v>6437.7</v>
      </c>
      <c r="N26" s="25">
        <v>3035.3</v>
      </c>
      <c r="O26" s="25">
        <v>0</v>
      </c>
      <c r="P26" s="31">
        <v>137.1</v>
      </c>
    </row>
    <row r="27" spans="1:16" ht="13.5" customHeight="1">
      <c r="A27" s="46">
        <v>20</v>
      </c>
      <c r="B27" s="14" t="s">
        <v>53</v>
      </c>
      <c r="C27" s="21">
        <f>'2014տարի'!P30</f>
        <v>620</v>
      </c>
      <c r="D27" s="21">
        <f>'2014տարի'!Q30</f>
        <v>533.76299999999992</v>
      </c>
      <c r="E27" s="21">
        <f t="shared" si="0"/>
        <v>86.090806451612877</v>
      </c>
      <c r="F27" s="31">
        <v>728.2</v>
      </c>
      <c r="G27" s="31">
        <v>341.1</v>
      </c>
      <c r="H27" s="31">
        <v>0</v>
      </c>
      <c r="I27" s="21">
        <v>0</v>
      </c>
      <c r="J27" s="21">
        <f>'2014տարի'!V30</f>
        <v>1475.06</v>
      </c>
      <c r="K27" s="21">
        <f>'2014տարի'!W30</f>
        <v>1475.0920000000001</v>
      </c>
      <c r="L27" s="21">
        <f t="shared" si="1"/>
        <v>100.00216940327853</v>
      </c>
      <c r="M27" s="31">
        <v>3872.4</v>
      </c>
      <c r="N27" s="25">
        <v>2211.6</v>
      </c>
      <c r="O27" s="25">
        <v>0</v>
      </c>
      <c r="P27" s="31">
        <v>0</v>
      </c>
    </row>
    <row r="28" spans="1:16" ht="13.5" customHeight="1">
      <c r="A28" s="46">
        <v>21</v>
      </c>
      <c r="B28" s="27" t="s">
        <v>103</v>
      </c>
      <c r="C28" s="21">
        <f>'2014տարի'!P31</f>
        <v>53056.3</v>
      </c>
      <c r="D28" s="21">
        <f>'2014տարի'!Q31</f>
        <v>51773.773000000001</v>
      </c>
      <c r="E28" s="21">
        <f t="shared" si="0"/>
        <v>97.582705541095024</v>
      </c>
      <c r="F28" s="31">
        <v>32508.2</v>
      </c>
      <c r="G28" s="25">
        <v>12155.8</v>
      </c>
      <c r="H28" s="25">
        <v>10731.3</v>
      </c>
      <c r="I28" s="21">
        <v>9522.1</v>
      </c>
      <c r="J28" s="21">
        <f>'2014տարի'!V31</f>
        <v>30000</v>
      </c>
      <c r="K28" s="21">
        <f>'2014տարի'!W31</f>
        <v>25880.548200000001</v>
      </c>
      <c r="L28" s="21">
        <f t="shared" si="1"/>
        <v>86.268494000000004</v>
      </c>
      <c r="M28" s="31">
        <v>38639</v>
      </c>
      <c r="N28" s="25">
        <v>18385.2</v>
      </c>
      <c r="O28" s="25">
        <v>6545.2</v>
      </c>
      <c r="P28" s="31">
        <v>5542.1</v>
      </c>
    </row>
    <row r="29" spans="1:16" ht="13.5" customHeight="1">
      <c r="A29" s="46">
        <v>22</v>
      </c>
      <c r="B29" s="14" t="s">
        <v>54</v>
      </c>
      <c r="C29" s="21">
        <f>'2014տարի'!P32</f>
        <v>237.2</v>
      </c>
      <c r="D29" s="21">
        <f>'2014տարի'!Q32</f>
        <v>255.20600000000002</v>
      </c>
      <c r="E29" s="21">
        <f t="shared" si="0"/>
        <v>107.59106239460372</v>
      </c>
      <c r="F29" s="31">
        <v>52.3</v>
      </c>
      <c r="G29" s="31">
        <v>28.2</v>
      </c>
      <c r="H29" s="31">
        <v>0</v>
      </c>
      <c r="I29" s="21">
        <v>24.7</v>
      </c>
      <c r="J29" s="21">
        <f>'2014տարի'!V32</f>
        <v>486.3</v>
      </c>
      <c r="K29" s="21">
        <f>'2014տարի'!W32</f>
        <v>486.67</v>
      </c>
      <c r="L29" s="21">
        <f t="shared" si="1"/>
        <v>100.0760847213654</v>
      </c>
      <c r="M29" s="31">
        <v>222.6</v>
      </c>
      <c r="N29" s="25">
        <v>120.2</v>
      </c>
      <c r="O29" s="25">
        <v>0</v>
      </c>
      <c r="P29" s="31">
        <v>0</v>
      </c>
    </row>
    <row r="30" spans="1:16" ht="13.5" customHeight="1">
      <c r="A30" s="46">
        <v>23</v>
      </c>
      <c r="B30" s="14" t="s">
        <v>55</v>
      </c>
      <c r="C30" s="21">
        <f>'2014տարի'!P33</f>
        <v>949.9</v>
      </c>
      <c r="D30" s="21">
        <f>'2014տարի'!Q33</f>
        <v>1105.575</v>
      </c>
      <c r="E30" s="21">
        <f t="shared" si="0"/>
        <v>116.38856721760186</v>
      </c>
      <c r="F30" s="31">
        <v>0</v>
      </c>
      <c r="G30" s="31">
        <v>0</v>
      </c>
      <c r="H30" s="31">
        <v>0</v>
      </c>
      <c r="I30" s="21">
        <v>0</v>
      </c>
      <c r="J30" s="21">
        <f>'2014տարի'!V33</f>
        <v>1209</v>
      </c>
      <c r="K30" s="21">
        <f>'2014տարի'!W33</f>
        <v>1209.905</v>
      </c>
      <c r="L30" s="21">
        <f t="shared" si="1"/>
        <v>100.0748552522746</v>
      </c>
      <c r="M30" s="31">
        <v>200</v>
      </c>
      <c r="N30" s="25">
        <v>0</v>
      </c>
      <c r="O30" s="25">
        <v>200</v>
      </c>
      <c r="P30" s="31">
        <v>200</v>
      </c>
    </row>
    <row r="31" spans="1:16" ht="13.5" customHeight="1">
      <c r="A31" s="46">
        <v>24</v>
      </c>
      <c r="B31" s="14" t="s">
        <v>56</v>
      </c>
      <c r="C31" s="21">
        <f>'2014տարի'!P34</f>
        <v>2258.9</v>
      </c>
      <c r="D31" s="21">
        <f>'2014տարի'!Q34</f>
        <v>2896.3510000000001</v>
      </c>
      <c r="E31" s="21">
        <f t="shared" si="0"/>
        <v>128.2195316304396</v>
      </c>
      <c r="F31" s="31">
        <v>402.3</v>
      </c>
      <c r="G31" s="31">
        <v>123.3</v>
      </c>
      <c r="H31" s="31">
        <v>154.4</v>
      </c>
      <c r="I31" s="21">
        <v>548</v>
      </c>
      <c r="J31" s="21">
        <f>'2014տարի'!V34</f>
        <v>568.9</v>
      </c>
      <c r="K31" s="21">
        <f>'2014տարի'!W34</f>
        <v>612.053</v>
      </c>
      <c r="L31" s="21">
        <f t="shared" si="1"/>
        <v>107.58534013007559</v>
      </c>
      <c r="M31" s="31">
        <v>134</v>
      </c>
      <c r="N31" s="25">
        <v>16.5</v>
      </c>
      <c r="O31" s="25">
        <v>82.4</v>
      </c>
      <c r="P31" s="31">
        <v>60.5</v>
      </c>
    </row>
    <row r="32" spans="1:16" ht="13.5" customHeight="1">
      <c r="A32" s="46">
        <v>25</v>
      </c>
      <c r="B32" s="14" t="s">
        <v>57</v>
      </c>
      <c r="C32" s="21">
        <f>'2014տարի'!P35</f>
        <v>136.1</v>
      </c>
      <c r="D32" s="21">
        <f>'2014տարի'!Q35</f>
        <v>294.55</v>
      </c>
      <c r="E32" s="21">
        <f t="shared" si="0"/>
        <v>216.42174871418075</v>
      </c>
      <c r="F32" s="31">
        <v>356</v>
      </c>
      <c r="G32" s="31">
        <v>177</v>
      </c>
      <c r="H32" s="31">
        <v>0</v>
      </c>
      <c r="I32" s="21">
        <v>0</v>
      </c>
      <c r="J32" s="21">
        <f>'2014տարի'!V35</f>
        <v>850</v>
      </c>
      <c r="K32" s="21">
        <f>'2014տարի'!W35</f>
        <v>776.85199999999998</v>
      </c>
      <c r="L32" s="21">
        <f t="shared" si="1"/>
        <v>91.394352941176464</v>
      </c>
      <c r="M32" s="31">
        <v>6624.7</v>
      </c>
      <c r="N32" s="25">
        <v>3226.6</v>
      </c>
      <c r="O32" s="25">
        <v>0</v>
      </c>
      <c r="P32" s="31">
        <v>0</v>
      </c>
    </row>
    <row r="33" spans="1:16" ht="13.5" customHeight="1">
      <c r="A33" s="46">
        <v>26</v>
      </c>
      <c r="B33" s="14" t="s">
        <v>58</v>
      </c>
      <c r="C33" s="21">
        <f>'2014տարի'!P36</f>
        <v>4993.8999999999996</v>
      </c>
      <c r="D33" s="21">
        <f>'2014տարի'!Q36</f>
        <v>6323.7150000000001</v>
      </c>
      <c r="E33" s="21">
        <f t="shared" si="0"/>
        <v>126.62878712028676</v>
      </c>
      <c r="F33" s="31">
        <v>2576.5</v>
      </c>
      <c r="G33" s="31">
        <v>735.1</v>
      </c>
      <c r="H33" s="31">
        <v>0</v>
      </c>
      <c r="I33" s="21">
        <v>40</v>
      </c>
      <c r="J33" s="21">
        <f>'2014տարի'!V36</f>
        <v>891.4</v>
      </c>
      <c r="K33" s="21">
        <f>'2014տարի'!W36</f>
        <v>891.86400000000003</v>
      </c>
      <c r="L33" s="21">
        <f t="shared" si="1"/>
        <v>100.05205295041509</v>
      </c>
      <c r="M33" s="31">
        <v>1570.6</v>
      </c>
      <c r="N33" s="25">
        <v>546.5</v>
      </c>
      <c r="O33" s="25">
        <v>55</v>
      </c>
      <c r="P33" s="31">
        <v>105.1</v>
      </c>
    </row>
    <row r="34" spans="1:16" ht="13.5" customHeight="1">
      <c r="A34" s="46">
        <v>27</v>
      </c>
      <c r="B34" s="27" t="s">
        <v>104</v>
      </c>
      <c r="C34" s="21">
        <f>'2014տարի'!P37</f>
        <v>14000</v>
      </c>
      <c r="D34" s="21">
        <f>'2014տարի'!Q37</f>
        <v>17656.820400000001</v>
      </c>
      <c r="E34" s="21">
        <f t="shared" si="0"/>
        <v>126.12014571428571</v>
      </c>
      <c r="F34" s="21">
        <v>6877.2</v>
      </c>
      <c r="G34" s="21">
        <v>3200</v>
      </c>
      <c r="H34" s="21">
        <v>170</v>
      </c>
      <c r="I34" s="21">
        <v>2670</v>
      </c>
      <c r="J34" s="21">
        <f>'2014տարի'!V37</f>
        <v>5500</v>
      </c>
      <c r="K34" s="21">
        <f>'2014տարի'!W37</f>
        <v>5557.4231</v>
      </c>
      <c r="L34" s="21">
        <f t="shared" si="1"/>
        <v>101.04405636363637</v>
      </c>
      <c r="M34" s="21">
        <v>3200</v>
      </c>
      <c r="N34" s="21">
        <v>1166</v>
      </c>
      <c r="O34" s="21">
        <v>1000</v>
      </c>
      <c r="P34" s="31">
        <v>1251.4000000000001</v>
      </c>
    </row>
    <row r="35" spans="1:16" ht="13.5" customHeight="1">
      <c r="A35" s="46">
        <v>28</v>
      </c>
      <c r="B35" s="14" t="s">
        <v>59</v>
      </c>
      <c r="C35" s="21">
        <f>'2014տարի'!P38</f>
        <v>2293.6</v>
      </c>
      <c r="D35" s="21">
        <f>'2014տարի'!Q38</f>
        <v>2843.6770000000001</v>
      </c>
      <c r="E35" s="21">
        <f t="shared" si="0"/>
        <v>123.98312696198117</v>
      </c>
      <c r="F35" s="21">
        <v>1585.4</v>
      </c>
      <c r="G35" s="21">
        <v>521.20000000000005</v>
      </c>
      <c r="H35" s="21">
        <v>0</v>
      </c>
      <c r="I35" s="21">
        <v>236.4</v>
      </c>
      <c r="J35" s="21">
        <f>'2014տարի'!V38</f>
        <v>3471.3</v>
      </c>
      <c r="K35" s="21">
        <f>'2014տարի'!W38</f>
        <v>3565.348</v>
      </c>
      <c r="L35" s="21">
        <f t="shared" si="1"/>
        <v>102.70930199060869</v>
      </c>
      <c r="M35" s="31">
        <v>1030.8</v>
      </c>
      <c r="N35" s="25">
        <v>516.4</v>
      </c>
      <c r="O35" s="25">
        <v>0</v>
      </c>
      <c r="P35" s="31">
        <v>0</v>
      </c>
    </row>
    <row r="36" spans="1:16" ht="13.5" customHeight="1">
      <c r="A36" s="46">
        <v>29</v>
      </c>
      <c r="B36" s="14" t="s">
        <v>60</v>
      </c>
      <c r="C36" s="21">
        <f>'2014տարի'!P39</f>
        <v>877.6</v>
      </c>
      <c r="D36" s="21">
        <f>'2014տարի'!Q39</f>
        <v>847.38300000000004</v>
      </c>
      <c r="E36" s="21">
        <f t="shared" si="0"/>
        <v>96.556859617137647</v>
      </c>
      <c r="F36" s="60">
        <v>260</v>
      </c>
      <c r="G36" s="60">
        <v>0</v>
      </c>
      <c r="H36" s="60">
        <v>31.7</v>
      </c>
      <c r="I36" s="21">
        <v>0</v>
      </c>
      <c r="J36" s="21">
        <f>'2014տարի'!V39</f>
        <v>45.7</v>
      </c>
      <c r="K36" s="21">
        <f>'2014տարի'!W39</f>
        <v>45.331000000000003</v>
      </c>
      <c r="L36" s="21">
        <f t="shared" si="1"/>
        <v>99.192560175054709</v>
      </c>
      <c r="M36" s="60">
        <v>0</v>
      </c>
      <c r="N36" s="61">
        <v>0</v>
      </c>
      <c r="O36" s="61">
        <v>0</v>
      </c>
      <c r="P36" s="31">
        <v>0</v>
      </c>
    </row>
    <row r="37" spans="1:16" ht="13.5" customHeight="1">
      <c r="A37" s="46">
        <v>30</v>
      </c>
      <c r="B37" s="14" t="s">
        <v>61</v>
      </c>
      <c r="C37" s="21">
        <f>'2014տարի'!P40</f>
        <v>2016</v>
      </c>
      <c r="D37" s="21">
        <f>'2014տարի'!Q40</f>
        <v>3536.7470000000003</v>
      </c>
      <c r="E37" s="21">
        <f t="shared" si="0"/>
        <v>175.43387896825396</v>
      </c>
      <c r="F37" s="62">
        <v>1502</v>
      </c>
      <c r="G37" s="62">
        <v>513.70000000000005</v>
      </c>
      <c r="H37" s="62">
        <v>0</v>
      </c>
      <c r="I37" s="21">
        <v>629</v>
      </c>
      <c r="J37" s="21">
        <f>'2014տարի'!V40</f>
        <v>5852</v>
      </c>
      <c r="K37" s="21">
        <f>'2014տարի'!W40</f>
        <v>7216.2049999999999</v>
      </c>
      <c r="L37" s="21">
        <f t="shared" si="1"/>
        <v>123.31177375256323</v>
      </c>
      <c r="M37" s="60">
        <v>9326</v>
      </c>
      <c r="N37" s="60">
        <v>1348</v>
      </c>
      <c r="O37" s="60">
        <v>0</v>
      </c>
      <c r="P37" s="31">
        <v>1128</v>
      </c>
    </row>
    <row r="38" spans="1:16" ht="13.5" customHeight="1">
      <c r="A38" s="46">
        <v>31</v>
      </c>
      <c r="B38" s="14" t="s">
        <v>62</v>
      </c>
      <c r="C38" s="21">
        <f>'2014տարի'!P41</f>
        <v>1682.7</v>
      </c>
      <c r="D38" s="21">
        <f>'2014տարի'!Q41</f>
        <v>2354.8789999999999</v>
      </c>
      <c r="E38" s="21">
        <f t="shared" si="0"/>
        <v>139.94645510191953</v>
      </c>
      <c r="F38" s="31">
        <v>438.7</v>
      </c>
      <c r="G38" s="31">
        <v>136.1</v>
      </c>
      <c r="H38" s="31">
        <v>0</v>
      </c>
      <c r="I38" s="21">
        <v>0</v>
      </c>
      <c r="J38" s="21">
        <f>'2014տարի'!V41</f>
        <v>2853.7</v>
      </c>
      <c r="K38" s="21">
        <f>'2014տարի'!W41</f>
        <v>3027.5329999999999</v>
      </c>
      <c r="L38" s="21">
        <f t="shared" si="1"/>
        <v>106.0914952517784</v>
      </c>
      <c r="M38" s="31">
        <v>6981.2</v>
      </c>
      <c r="N38" s="25">
        <v>4818.3999999999996</v>
      </c>
      <c r="O38" s="25">
        <v>0</v>
      </c>
      <c r="P38" s="31">
        <v>0</v>
      </c>
    </row>
    <row r="39" spans="1:16" ht="13.5" customHeight="1">
      <c r="A39" s="46">
        <v>32</v>
      </c>
      <c r="B39" s="14" t="s">
        <v>63</v>
      </c>
      <c r="C39" s="21">
        <f>'2014տարի'!P42</f>
        <v>238</v>
      </c>
      <c r="D39" s="21">
        <f>'2014տարի'!Q42</f>
        <v>185.69799999999998</v>
      </c>
      <c r="E39" s="21">
        <f t="shared" si="0"/>
        <v>78.024369747899158</v>
      </c>
      <c r="F39" s="31">
        <v>218.4</v>
      </c>
      <c r="G39" s="31">
        <v>105.6</v>
      </c>
      <c r="H39" s="31">
        <v>0</v>
      </c>
      <c r="I39" s="21">
        <v>0</v>
      </c>
      <c r="J39" s="21">
        <f>'2014տարի'!V42</f>
        <v>574.5</v>
      </c>
      <c r="K39" s="21">
        <f>'2014տարի'!W42</f>
        <v>495.6</v>
      </c>
      <c r="L39" s="21">
        <f t="shared" si="1"/>
        <v>86.266318537859007</v>
      </c>
      <c r="M39" s="31">
        <v>3086.1</v>
      </c>
      <c r="N39" s="25">
        <v>1569.9</v>
      </c>
      <c r="O39" s="25">
        <v>0</v>
      </c>
      <c r="P39" s="31">
        <v>0</v>
      </c>
    </row>
    <row r="40" spans="1:16" ht="13.5" customHeight="1">
      <c r="A40" s="46">
        <v>33</v>
      </c>
      <c r="B40" s="14" t="s">
        <v>64</v>
      </c>
      <c r="C40" s="21">
        <f>'2014տարի'!P43</f>
        <v>2000</v>
      </c>
      <c r="D40" s="21">
        <f>'2014տարի'!Q43</f>
        <v>3538.13</v>
      </c>
      <c r="E40" s="21">
        <f t="shared" si="0"/>
        <v>176.90649999999999</v>
      </c>
      <c r="F40" s="31">
        <v>2280.5</v>
      </c>
      <c r="G40" s="25">
        <v>1137.5</v>
      </c>
      <c r="H40" s="25">
        <v>0</v>
      </c>
      <c r="I40" s="21">
        <v>904.2</v>
      </c>
      <c r="J40" s="21">
        <f>'2014տարի'!V43</f>
        <v>3027</v>
      </c>
      <c r="K40" s="21">
        <f>'2014տարի'!W43</f>
        <v>3077.51</v>
      </c>
      <c r="L40" s="21">
        <f t="shared" si="1"/>
        <v>101.66864882722167</v>
      </c>
      <c r="M40" s="31">
        <v>4555</v>
      </c>
      <c r="N40" s="31">
        <v>1166</v>
      </c>
      <c r="O40" s="31">
        <v>0</v>
      </c>
      <c r="P40" s="31">
        <v>58</v>
      </c>
    </row>
    <row r="41" spans="1:16" ht="13.5" customHeight="1">
      <c r="A41" s="46">
        <v>34</v>
      </c>
      <c r="B41" s="14" t="s">
        <v>65</v>
      </c>
      <c r="C41" s="21">
        <f>'2014տարի'!P44</f>
        <v>848.4</v>
      </c>
      <c r="D41" s="21">
        <f>'2014տարի'!Q44</f>
        <v>643.33900000000006</v>
      </c>
      <c r="E41" s="21">
        <f t="shared" si="0"/>
        <v>75.829679396511096</v>
      </c>
      <c r="F41" s="31">
        <v>403.5</v>
      </c>
      <c r="G41" s="31">
        <v>217.2</v>
      </c>
      <c r="H41" s="31">
        <v>50</v>
      </c>
      <c r="I41" s="21">
        <v>0</v>
      </c>
      <c r="J41" s="21">
        <f>'2014տարի'!V44</f>
        <v>1830</v>
      </c>
      <c r="K41" s="21">
        <f>'2014տարի'!W44</f>
        <v>1853.46</v>
      </c>
      <c r="L41" s="21">
        <f t="shared" si="1"/>
        <v>101.28196721311475</v>
      </c>
      <c r="M41" s="31">
        <v>2176.6999999999998</v>
      </c>
      <c r="N41" s="25">
        <v>801.4</v>
      </c>
      <c r="O41" s="25">
        <v>125.1</v>
      </c>
      <c r="P41" s="31">
        <v>0</v>
      </c>
    </row>
    <row r="42" spans="1:16" ht="13.5" customHeight="1">
      <c r="A42" s="46">
        <v>35</v>
      </c>
      <c r="B42" s="14" t="s">
        <v>66</v>
      </c>
      <c r="C42" s="21">
        <f>'2014տարի'!P45</f>
        <v>1440</v>
      </c>
      <c r="D42" s="21">
        <f>'2014տարի'!Q45</f>
        <v>1561.1560000000002</v>
      </c>
      <c r="E42" s="21">
        <f t="shared" si="0"/>
        <v>108.41361111111111</v>
      </c>
      <c r="F42" s="31">
        <v>1434.1</v>
      </c>
      <c r="G42" s="31">
        <v>530.70000000000005</v>
      </c>
      <c r="H42" s="31">
        <v>425.3</v>
      </c>
      <c r="I42" s="21">
        <v>357.4</v>
      </c>
      <c r="J42" s="21">
        <f>'2014տարի'!V45</f>
        <v>3500</v>
      </c>
      <c r="K42" s="21">
        <f>'2014տարի'!W45</f>
        <v>3574.384</v>
      </c>
      <c r="L42" s="21">
        <f t="shared" si="1"/>
        <v>102.12525714285715</v>
      </c>
      <c r="M42" s="31">
        <v>8393.1</v>
      </c>
      <c r="N42" s="31">
        <v>4200.8999999999996</v>
      </c>
      <c r="O42" s="31">
        <v>350</v>
      </c>
      <c r="P42" s="31">
        <v>303</v>
      </c>
    </row>
    <row r="43" spans="1:16" ht="13.5" customHeight="1">
      <c r="A43" s="46">
        <v>36</v>
      </c>
      <c r="B43" s="14" t="s">
        <v>67</v>
      </c>
      <c r="C43" s="21">
        <f>'2014տարի'!P46</f>
        <v>1391.8</v>
      </c>
      <c r="D43" s="21">
        <f>'2014տարի'!Q46</f>
        <v>1272.279</v>
      </c>
      <c r="E43" s="21">
        <f t="shared" si="0"/>
        <v>91.41248742635436</v>
      </c>
      <c r="F43" s="21">
        <v>523.29999999999995</v>
      </c>
      <c r="G43" s="21">
        <v>300.3</v>
      </c>
      <c r="H43" s="21" t="s">
        <v>127</v>
      </c>
      <c r="I43" s="21" t="s">
        <v>127</v>
      </c>
      <c r="J43" s="21">
        <f>'2014տարի'!V46</f>
        <v>1272</v>
      </c>
      <c r="K43" s="21">
        <f>'2014տարի'!W46</f>
        <v>1277.125</v>
      </c>
      <c r="L43" s="21">
        <f t="shared" si="1"/>
        <v>100.40290880503144</v>
      </c>
      <c r="M43" s="31">
        <v>5720</v>
      </c>
      <c r="N43" s="25">
        <v>3088.8</v>
      </c>
      <c r="O43" s="42" t="s">
        <v>127</v>
      </c>
      <c r="P43" s="42" t="s">
        <v>127</v>
      </c>
    </row>
    <row r="44" spans="1:16" ht="13.5" customHeight="1">
      <c r="A44" s="46">
        <v>37</v>
      </c>
      <c r="B44" s="14" t="s">
        <v>68</v>
      </c>
      <c r="C44" s="21">
        <f>'2014տարի'!P47</f>
        <v>1092.8</v>
      </c>
      <c r="D44" s="21">
        <f>'2014տարի'!Q47</f>
        <v>1167.328</v>
      </c>
      <c r="E44" s="21">
        <f t="shared" si="0"/>
        <v>106.81991215226941</v>
      </c>
      <c r="F44" s="31">
        <v>386.2</v>
      </c>
      <c r="G44" s="31">
        <v>89.8</v>
      </c>
      <c r="H44" s="31">
        <v>150.30000000000001</v>
      </c>
      <c r="I44" s="21">
        <v>0</v>
      </c>
      <c r="J44" s="21">
        <f>'2014տարի'!V47</f>
        <v>1670</v>
      </c>
      <c r="K44" s="21">
        <f>'2014տարի'!W47</f>
        <v>1670</v>
      </c>
      <c r="L44" s="21">
        <f t="shared" si="1"/>
        <v>100</v>
      </c>
      <c r="M44" s="25">
        <v>2609.1</v>
      </c>
      <c r="N44" s="25">
        <v>142.80000000000001</v>
      </c>
      <c r="O44" s="25">
        <v>0</v>
      </c>
      <c r="P44" s="31">
        <v>0</v>
      </c>
    </row>
    <row r="45" spans="1:16" ht="13.5" customHeight="1">
      <c r="A45" s="46">
        <v>38</v>
      </c>
      <c r="B45" s="14" t="s">
        <v>69</v>
      </c>
      <c r="C45" s="21">
        <f>'2014տարի'!P48</f>
        <v>854</v>
      </c>
      <c r="D45" s="21">
        <f>'2014տարի'!Q48</f>
        <v>872.54499999999996</v>
      </c>
      <c r="E45" s="21">
        <f t="shared" si="0"/>
        <v>102.1715456674473</v>
      </c>
      <c r="F45" s="21">
        <v>458</v>
      </c>
      <c r="G45" s="21">
        <v>158</v>
      </c>
      <c r="H45" s="21">
        <v>225</v>
      </c>
      <c r="I45" s="21">
        <v>215.5</v>
      </c>
      <c r="J45" s="21">
        <f>'2014տարի'!V48</f>
        <v>3398</v>
      </c>
      <c r="K45" s="21">
        <f>'2014տարի'!W48</f>
        <v>2887.1889999999999</v>
      </c>
      <c r="L45" s="21">
        <f t="shared" si="1"/>
        <v>84.967304296645068</v>
      </c>
      <c r="M45" s="31">
        <v>3232</v>
      </c>
      <c r="N45" s="25">
        <v>1685</v>
      </c>
      <c r="O45" s="42">
        <v>744.3</v>
      </c>
      <c r="P45" s="42">
        <v>748.5</v>
      </c>
    </row>
    <row r="46" spans="1:16" ht="13.5" customHeight="1">
      <c r="A46" s="46">
        <v>39</v>
      </c>
      <c r="B46" s="14" t="s">
        <v>70</v>
      </c>
      <c r="C46" s="21">
        <f>'2014տարի'!P49</f>
        <v>840.4</v>
      </c>
      <c r="D46" s="21">
        <f>'2014տարի'!Q49</f>
        <v>928.29599999999994</v>
      </c>
      <c r="E46" s="21">
        <f t="shared" si="0"/>
        <v>110.4588291289862</v>
      </c>
      <c r="F46" s="31">
        <v>718</v>
      </c>
      <c r="G46" s="31">
        <v>420</v>
      </c>
      <c r="H46" s="31">
        <v>0</v>
      </c>
      <c r="I46" s="21">
        <v>0</v>
      </c>
      <c r="J46" s="21">
        <f>'2014տարի'!V49</f>
        <v>1948</v>
      </c>
      <c r="K46" s="21">
        <f>'2014տարի'!W49</f>
        <v>1969.4</v>
      </c>
      <c r="L46" s="21">
        <f t="shared" si="1"/>
        <v>101.09856262833675</v>
      </c>
      <c r="M46" s="31">
        <v>2527.4</v>
      </c>
      <c r="N46" s="25">
        <v>1350</v>
      </c>
      <c r="O46" s="25">
        <v>0</v>
      </c>
      <c r="P46" s="31">
        <v>0</v>
      </c>
    </row>
    <row r="47" spans="1:16" ht="13.5" customHeight="1">
      <c r="A47" s="46">
        <v>40</v>
      </c>
      <c r="B47" s="14" t="s">
        <v>71</v>
      </c>
      <c r="C47" s="21">
        <f>'2014տարի'!P50</f>
        <v>2006</v>
      </c>
      <c r="D47" s="21">
        <f>'2014տարի'!Q50</f>
        <v>2075.0419999999999</v>
      </c>
      <c r="E47" s="21">
        <f t="shared" si="0"/>
        <v>103.44177467597207</v>
      </c>
      <c r="F47" s="31">
        <v>2437.6</v>
      </c>
      <c r="G47" s="31">
        <v>647.4</v>
      </c>
      <c r="H47" s="31">
        <v>0</v>
      </c>
      <c r="I47" s="21">
        <v>0</v>
      </c>
      <c r="J47" s="21">
        <f>'2014տարի'!V50</f>
        <v>4469.1000000000004</v>
      </c>
      <c r="K47" s="21">
        <f>'2014տարի'!W50</f>
        <v>5075.3059999999996</v>
      </c>
      <c r="L47" s="21">
        <f t="shared" si="1"/>
        <v>113.56438656552773</v>
      </c>
      <c r="M47" s="31">
        <v>14299</v>
      </c>
      <c r="N47" s="25">
        <v>7828.7</v>
      </c>
      <c r="O47" s="25">
        <v>0</v>
      </c>
      <c r="P47" s="31">
        <v>381</v>
      </c>
    </row>
    <row r="48" spans="1:16" ht="13.5" customHeight="1">
      <c r="A48" s="46">
        <v>41</v>
      </c>
      <c r="B48" s="14" t="s">
        <v>72</v>
      </c>
      <c r="C48" s="21">
        <f>'2014տարի'!P51</f>
        <v>983.30000000000007</v>
      </c>
      <c r="D48" s="21">
        <f>'2014տարի'!Q51</f>
        <v>1194.3499999999999</v>
      </c>
      <c r="E48" s="21">
        <f t="shared" si="0"/>
        <v>121.46343943862502</v>
      </c>
      <c r="F48" s="31">
        <v>486.2</v>
      </c>
      <c r="G48" s="31">
        <v>211.3</v>
      </c>
      <c r="H48" s="31">
        <v>107</v>
      </c>
      <c r="I48" s="21">
        <v>0</v>
      </c>
      <c r="J48" s="21">
        <f>'2014տարի'!V51</f>
        <v>2680.5</v>
      </c>
      <c r="K48" s="21">
        <f>'2014տարի'!W51</f>
        <v>2379.6080000000002</v>
      </c>
      <c r="L48" s="21">
        <f t="shared" si="1"/>
        <v>88.774780824473055</v>
      </c>
      <c r="M48" s="31">
        <v>7297</v>
      </c>
      <c r="N48" s="25">
        <v>1835</v>
      </c>
      <c r="O48" s="25">
        <v>238.8</v>
      </c>
      <c r="P48" s="31">
        <v>0</v>
      </c>
    </row>
    <row r="49" spans="1:16" ht="13.5" customHeight="1">
      <c r="A49" s="46">
        <v>42</v>
      </c>
      <c r="B49" s="51" t="s">
        <v>105</v>
      </c>
      <c r="C49" s="21">
        <f>'2014տարի'!P52</f>
        <v>630.4</v>
      </c>
      <c r="D49" s="21">
        <f>'2014տարի'!Q52</f>
        <v>867.47199999999998</v>
      </c>
      <c r="E49" s="21">
        <f t="shared" si="0"/>
        <v>137.60659898477158</v>
      </c>
      <c r="F49" s="31">
        <v>1156.5999999999999</v>
      </c>
      <c r="G49" s="31">
        <v>551.4</v>
      </c>
      <c r="H49" s="31">
        <v>0</v>
      </c>
      <c r="I49" s="21">
        <v>0</v>
      </c>
      <c r="J49" s="21">
        <f>'2014տարի'!V52</f>
        <v>2497.6</v>
      </c>
      <c r="K49" s="21">
        <f>'2014տարի'!W52</f>
        <v>2399.1170000000002</v>
      </c>
      <c r="L49" s="21">
        <f t="shared" si="1"/>
        <v>96.056894618834093</v>
      </c>
      <c r="M49" s="31">
        <v>6706.8</v>
      </c>
      <c r="N49" s="25">
        <v>3612.4</v>
      </c>
      <c r="O49" s="25">
        <v>304.60000000000002</v>
      </c>
      <c r="P49" s="31">
        <v>0</v>
      </c>
    </row>
    <row r="50" spans="1:16" ht="13.5" customHeight="1">
      <c r="A50" s="46">
        <v>43</v>
      </c>
      <c r="B50" s="14" t="s">
        <v>73</v>
      </c>
      <c r="C50" s="21">
        <f>'2014տարի'!P53</f>
        <v>1854.9</v>
      </c>
      <c r="D50" s="21">
        <f>'2014տարի'!Q53</f>
        <v>1864.6369999999999</v>
      </c>
      <c r="E50" s="21">
        <f t="shared" si="0"/>
        <v>100.52493395870395</v>
      </c>
      <c r="F50" s="21">
        <v>1143.0999999999999</v>
      </c>
      <c r="G50" s="21">
        <v>444.6</v>
      </c>
      <c r="H50" s="21">
        <v>0</v>
      </c>
      <c r="I50" s="21">
        <v>0</v>
      </c>
      <c r="J50" s="21">
        <f>'2014տարի'!V53</f>
        <v>3896.8</v>
      </c>
      <c r="K50" s="21">
        <f>'2014տարի'!W53</f>
        <v>4102.1440000000002</v>
      </c>
      <c r="L50" s="21">
        <f t="shared" si="1"/>
        <v>105.26955450626154</v>
      </c>
      <c r="M50" s="42">
        <v>12221.5</v>
      </c>
      <c r="N50" s="42">
        <v>1734.7</v>
      </c>
      <c r="O50" s="21">
        <v>0</v>
      </c>
      <c r="P50" s="31">
        <v>0</v>
      </c>
    </row>
    <row r="51" spans="1:16" ht="13.5" customHeight="1">
      <c r="A51" s="46">
        <v>44</v>
      </c>
      <c r="B51" s="14" t="s">
        <v>106</v>
      </c>
      <c r="C51" s="21">
        <f>'2014տարի'!P54</f>
        <v>13850</v>
      </c>
      <c r="D51" s="21">
        <f>'2014տարի'!Q54</f>
        <v>15995.9385</v>
      </c>
      <c r="E51" s="21">
        <f t="shared" si="0"/>
        <v>115.49414079422384</v>
      </c>
      <c r="F51" s="21">
        <v>6500</v>
      </c>
      <c r="G51" s="21">
        <v>2200</v>
      </c>
      <c r="H51" s="21">
        <v>0</v>
      </c>
      <c r="I51" s="21">
        <v>3134.4</v>
      </c>
      <c r="J51" s="21">
        <f>'2014տարի'!V54</f>
        <v>3500</v>
      </c>
      <c r="K51" s="21">
        <f>'2014տարի'!W54</f>
        <v>3555.6469999999999</v>
      </c>
      <c r="L51" s="21">
        <f t="shared" si="1"/>
        <v>101.58991428571429</v>
      </c>
      <c r="M51" s="21">
        <v>7739</v>
      </c>
      <c r="N51" s="21">
        <v>2010</v>
      </c>
      <c r="O51" s="21">
        <v>500</v>
      </c>
      <c r="P51" s="21">
        <v>1042.8</v>
      </c>
    </row>
    <row r="52" spans="1:16" ht="13.5" customHeight="1">
      <c r="A52" s="46">
        <v>45</v>
      </c>
      <c r="B52" s="14" t="s">
        <v>107</v>
      </c>
      <c r="C52" s="21">
        <f>'2014տարի'!P55</f>
        <v>3984.2</v>
      </c>
      <c r="D52" s="21">
        <f>'2014տարի'!Q55</f>
        <v>4868.8239999999996</v>
      </c>
      <c r="E52" s="21">
        <f t="shared" si="0"/>
        <v>122.20330304703579</v>
      </c>
      <c r="F52" s="21">
        <v>1026</v>
      </c>
      <c r="G52" s="21">
        <v>390.1</v>
      </c>
      <c r="H52" s="21">
        <v>0</v>
      </c>
      <c r="I52" s="21">
        <v>1058</v>
      </c>
      <c r="J52" s="21">
        <f>'2014տարի'!V55</f>
        <v>476.6</v>
      </c>
      <c r="K52" s="21">
        <f>'2014տարի'!W55</f>
        <v>479.726</v>
      </c>
      <c r="L52" s="21">
        <f t="shared" si="1"/>
        <v>100.65589592950062</v>
      </c>
      <c r="M52" s="31">
        <v>174.3</v>
      </c>
      <c r="N52" s="31">
        <v>88.4</v>
      </c>
      <c r="O52" s="31">
        <v>0</v>
      </c>
      <c r="P52" s="31">
        <v>23.7</v>
      </c>
    </row>
    <row r="53" spans="1:16" ht="13.5" customHeight="1">
      <c r="A53" s="46">
        <v>46</v>
      </c>
      <c r="B53" s="14" t="s">
        <v>74</v>
      </c>
      <c r="C53" s="21">
        <f>'2014տարի'!P56</f>
        <v>2314.6</v>
      </c>
      <c r="D53" s="21">
        <f>'2014տարի'!Q56</f>
        <v>2367.8960000000002</v>
      </c>
      <c r="E53" s="21">
        <f t="shared" si="0"/>
        <v>102.3026008813618</v>
      </c>
      <c r="F53" s="31">
        <v>1185.9000000000001</v>
      </c>
      <c r="G53" s="31">
        <v>0</v>
      </c>
      <c r="H53" s="31">
        <v>0</v>
      </c>
      <c r="I53" s="21">
        <v>300</v>
      </c>
      <c r="J53" s="21">
        <f>'2014տարի'!V56</f>
        <v>6902</v>
      </c>
      <c r="K53" s="21">
        <f>'2014տարի'!W56</f>
        <v>6925.3338000000003</v>
      </c>
      <c r="L53" s="21">
        <f t="shared" si="1"/>
        <v>100.33807302231237</v>
      </c>
      <c r="M53" s="31">
        <v>17452.8</v>
      </c>
      <c r="N53" s="25">
        <v>9296.9</v>
      </c>
      <c r="O53" s="25">
        <v>0</v>
      </c>
      <c r="P53" s="31">
        <v>300</v>
      </c>
    </row>
    <row r="54" spans="1:16" ht="13.5" customHeight="1">
      <c r="A54" s="46">
        <v>47</v>
      </c>
      <c r="B54" s="14" t="s">
        <v>75</v>
      </c>
      <c r="C54" s="21">
        <f>'2014տարի'!P57</f>
        <v>4498.2</v>
      </c>
      <c r="D54" s="21">
        <f>'2014տարի'!Q57</f>
        <v>5305.7956000000004</v>
      </c>
      <c r="E54" s="21">
        <f t="shared" si="0"/>
        <v>117.95375038904453</v>
      </c>
      <c r="F54" s="21">
        <v>5192</v>
      </c>
      <c r="G54" s="21">
        <v>3550.5</v>
      </c>
      <c r="H54" s="21">
        <v>50</v>
      </c>
      <c r="I54" s="21">
        <v>50</v>
      </c>
      <c r="J54" s="21">
        <f>'2014տարի'!V57</f>
        <v>9952.7000000000007</v>
      </c>
      <c r="K54" s="21">
        <f>'2014տարի'!W57</f>
        <v>9957.4516000000003</v>
      </c>
      <c r="L54" s="21">
        <f t="shared" si="1"/>
        <v>100.04774181880293</v>
      </c>
      <c r="M54" s="31">
        <v>63261</v>
      </c>
      <c r="N54" s="25">
        <v>32743</v>
      </c>
      <c r="O54" s="25">
        <v>300</v>
      </c>
      <c r="P54" s="31">
        <v>300</v>
      </c>
    </row>
    <row r="55" spans="1:16" ht="13.5" customHeight="1">
      <c r="A55" s="46">
        <v>48</v>
      </c>
      <c r="B55" s="14" t="s">
        <v>76</v>
      </c>
      <c r="C55" s="21">
        <f>'2014տարի'!P58</f>
        <v>854.3</v>
      </c>
      <c r="D55" s="21">
        <f>'2014տարի'!Q58</f>
        <v>1309.548</v>
      </c>
      <c r="E55" s="21">
        <f t="shared" si="0"/>
        <v>153.28900854500762</v>
      </c>
      <c r="F55" s="31">
        <v>70</v>
      </c>
      <c r="G55" s="31">
        <v>37.799999999999997</v>
      </c>
      <c r="H55" s="31">
        <v>70</v>
      </c>
      <c r="I55" s="21">
        <v>70</v>
      </c>
      <c r="J55" s="21">
        <f>'2014տարի'!V58</f>
        <v>700</v>
      </c>
      <c r="K55" s="21">
        <f>'2014տարի'!W58</f>
        <v>700</v>
      </c>
      <c r="L55" s="21">
        <f t="shared" si="1"/>
        <v>100</v>
      </c>
      <c r="M55" s="31">
        <v>1105</v>
      </c>
      <c r="N55" s="25">
        <v>596.70000000000005</v>
      </c>
      <c r="O55" s="25">
        <v>50</v>
      </c>
      <c r="P55" s="31">
        <v>50</v>
      </c>
    </row>
    <row r="56" spans="1:16" ht="13.5" customHeight="1">
      <c r="A56" s="46">
        <v>49</v>
      </c>
      <c r="B56" s="14" t="s">
        <v>77</v>
      </c>
      <c r="C56" s="21">
        <f>'2014տարի'!P59</f>
        <v>434.7</v>
      </c>
      <c r="D56" s="21">
        <f>'2014տարի'!Q59</f>
        <v>434.887</v>
      </c>
      <c r="E56" s="21">
        <f t="shared" si="0"/>
        <v>100.04301817345295</v>
      </c>
      <c r="F56" s="31">
        <v>92.3</v>
      </c>
      <c r="G56" s="31">
        <v>0</v>
      </c>
      <c r="H56" s="31">
        <v>0</v>
      </c>
      <c r="I56" s="21">
        <v>0</v>
      </c>
      <c r="J56" s="21">
        <f>'2014տարի'!V59</f>
        <v>135.19999999999999</v>
      </c>
      <c r="K56" s="21">
        <f>'2014տարի'!W59</f>
        <v>135.84</v>
      </c>
      <c r="L56" s="21">
        <f t="shared" si="1"/>
        <v>100.47337278106509</v>
      </c>
      <c r="M56" s="31">
        <v>955.6</v>
      </c>
      <c r="N56" s="25">
        <v>522.70000000000005</v>
      </c>
      <c r="O56" s="25">
        <v>0</v>
      </c>
      <c r="P56" s="31">
        <v>0</v>
      </c>
    </row>
    <row r="57" spans="1:16" ht="13.5" customHeight="1">
      <c r="A57" s="46">
        <v>50</v>
      </c>
      <c r="B57" s="14" t="s">
        <v>78</v>
      </c>
      <c r="C57" s="21">
        <f>'2014տարի'!P60</f>
        <v>4581</v>
      </c>
      <c r="D57" s="21">
        <f>'2014տարի'!Q60</f>
        <v>5758.31</v>
      </c>
      <c r="E57" s="21">
        <f t="shared" si="0"/>
        <v>125.6998471949356</v>
      </c>
      <c r="F57" s="21">
        <v>2253.1</v>
      </c>
      <c r="G57" s="21">
        <v>1035</v>
      </c>
      <c r="H57" s="21">
        <v>0</v>
      </c>
      <c r="I57" s="21">
        <v>0</v>
      </c>
      <c r="J57" s="21">
        <f>'2014տարի'!V60</f>
        <v>4995</v>
      </c>
      <c r="K57" s="21">
        <f>'2014տարի'!W60</f>
        <v>4997.9560000000001</v>
      </c>
      <c r="L57" s="21">
        <f t="shared" si="1"/>
        <v>100.05917917917918</v>
      </c>
      <c r="M57" s="31">
        <v>19515</v>
      </c>
      <c r="N57" s="31">
        <v>10586</v>
      </c>
      <c r="O57" s="31">
        <v>0</v>
      </c>
      <c r="P57" s="31">
        <v>0</v>
      </c>
    </row>
    <row r="58" spans="1:16" ht="13.5" customHeight="1">
      <c r="A58" s="46">
        <v>51</v>
      </c>
      <c r="B58" s="14" t="s">
        <v>79</v>
      </c>
      <c r="C58" s="21">
        <f>'2014տարի'!P61</f>
        <v>400</v>
      </c>
      <c r="D58" s="21">
        <f>'2014տարի'!Q61</f>
        <v>684.40299999999991</v>
      </c>
      <c r="E58" s="21">
        <f t="shared" si="0"/>
        <v>171.10074999999998</v>
      </c>
      <c r="F58" s="31">
        <v>196.8</v>
      </c>
      <c r="G58" s="31">
        <v>103.8</v>
      </c>
      <c r="H58" s="31">
        <v>100</v>
      </c>
      <c r="I58" s="21">
        <v>45</v>
      </c>
      <c r="J58" s="21">
        <f>'2014տարի'!V61</f>
        <v>3407.7</v>
      </c>
      <c r="K58" s="21">
        <f>'2014տարի'!W61</f>
        <v>2802.2844</v>
      </c>
      <c r="L58" s="21">
        <f t="shared" si="1"/>
        <v>82.233893828682113</v>
      </c>
      <c r="M58" s="31">
        <v>9314.9</v>
      </c>
      <c r="N58" s="25">
        <v>5347</v>
      </c>
      <c r="O58" s="25">
        <v>706.7</v>
      </c>
      <c r="P58" s="31">
        <v>21.8</v>
      </c>
    </row>
    <row r="59" spans="1:16" ht="13.5" customHeight="1">
      <c r="A59" s="46">
        <v>52</v>
      </c>
      <c r="B59" s="14" t="s">
        <v>80</v>
      </c>
      <c r="C59" s="21">
        <f>'2014տարի'!P62</f>
        <v>600</v>
      </c>
      <c r="D59" s="21">
        <f>'2014տարի'!Q62</f>
        <v>612.75</v>
      </c>
      <c r="E59" s="21">
        <f t="shared" si="0"/>
        <v>102.125</v>
      </c>
      <c r="F59" s="21">
        <v>96.8</v>
      </c>
      <c r="G59" s="21">
        <v>53</v>
      </c>
      <c r="H59" s="21">
        <v>0</v>
      </c>
      <c r="I59" s="21">
        <v>0</v>
      </c>
      <c r="J59" s="21">
        <f>'2014տարի'!V62</f>
        <v>1200</v>
      </c>
      <c r="K59" s="21">
        <f>'2014տարի'!W62</f>
        <v>970.9</v>
      </c>
      <c r="L59" s="21">
        <f t="shared" si="1"/>
        <v>80.908333333333331</v>
      </c>
      <c r="M59" s="31">
        <v>2902.7</v>
      </c>
      <c r="N59" s="31">
        <v>969</v>
      </c>
      <c r="O59" s="31">
        <v>236</v>
      </c>
      <c r="P59" s="31">
        <v>126</v>
      </c>
    </row>
    <row r="60" spans="1:16" ht="13.5" customHeight="1">
      <c r="A60" s="46">
        <v>53</v>
      </c>
      <c r="B60" s="14" t="s">
        <v>81</v>
      </c>
      <c r="C60" s="21">
        <f>'2014տարի'!P63</f>
        <v>870.1</v>
      </c>
      <c r="D60" s="21">
        <f>'2014տարի'!Q63</f>
        <v>958.07999999999993</v>
      </c>
      <c r="E60" s="21">
        <f t="shared" si="0"/>
        <v>110.11148143891506</v>
      </c>
      <c r="F60" s="31">
        <v>629.9</v>
      </c>
      <c r="G60" s="31">
        <v>0</v>
      </c>
      <c r="H60" s="31">
        <v>17.600000000000001</v>
      </c>
      <c r="I60" s="21">
        <v>0</v>
      </c>
      <c r="J60" s="21">
        <f>'2014տարի'!V63</f>
        <v>1057.2</v>
      </c>
      <c r="K60" s="21">
        <f>'2014տարի'!W63</f>
        <v>956.34799999999996</v>
      </c>
      <c r="L60" s="21">
        <f t="shared" si="1"/>
        <v>90.460461596670442</v>
      </c>
      <c r="M60" s="31">
        <v>2668.5</v>
      </c>
      <c r="N60" s="25">
        <v>1465.3</v>
      </c>
      <c r="O60" s="25">
        <v>0</v>
      </c>
      <c r="P60" s="31">
        <v>0</v>
      </c>
    </row>
    <row r="61" spans="1:16" ht="13.5" customHeight="1">
      <c r="A61" s="46">
        <v>54</v>
      </c>
      <c r="B61" s="14" t="s">
        <v>82</v>
      </c>
      <c r="C61" s="21">
        <f>'2014տարի'!P64</f>
        <v>536</v>
      </c>
      <c r="D61" s="21">
        <f>'2014տարի'!Q64</f>
        <v>713.12299999999993</v>
      </c>
      <c r="E61" s="21">
        <f t="shared" si="0"/>
        <v>133.0453358208955</v>
      </c>
      <c r="F61" s="31">
        <v>247.8</v>
      </c>
      <c r="G61" s="31">
        <v>135.1</v>
      </c>
      <c r="H61" s="31">
        <v>0</v>
      </c>
      <c r="I61" s="21">
        <v>0</v>
      </c>
      <c r="J61" s="21">
        <f>'2014տարի'!V64</f>
        <v>1600</v>
      </c>
      <c r="K61" s="21">
        <f>'2014տարի'!W64</f>
        <v>1461.0364999999999</v>
      </c>
      <c r="L61" s="21">
        <f t="shared" si="1"/>
        <v>91.314781249999996</v>
      </c>
      <c r="M61" s="31">
        <v>13541</v>
      </c>
      <c r="N61" s="25">
        <v>7379.8</v>
      </c>
      <c r="O61" s="25">
        <v>0</v>
      </c>
      <c r="P61" s="31">
        <v>0</v>
      </c>
    </row>
    <row r="62" spans="1:16" ht="13.5" customHeight="1">
      <c r="A62" s="46">
        <v>55</v>
      </c>
      <c r="B62" s="14" t="s">
        <v>83</v>
      </c>
      <c r="C62" s="21">
        <f>'2014տարի'!P65</f>
        <v>350</v>
      </c>
      <c r="D62" s="21">
        <f>'2014տարի'!Q65</f>
        <v>503.22999999999996</v>
      </c>
      <c r="E62" s="21">
        <f t="shared" si="0"/>
        <v>143.77999999999997</v>
      </c>
      <c r="F62" s="31">
        <v>532</v>
      </c>
      <c r="G62" s="31">
        <v>200.3</v>
      </c>
      <c r="H62" s="31">
        <v>0</v>
      </c>
      <c r="I62" s="21">
        <v>0</v>
      </c>
      <c r="J62" s="21">
        <f>'2014տարի'!V65</f>
        <v>3486</v>
      </c>
      <c r="K62" s="21">
        <f>'2014տարի'!W65</f>
        <v>2322.154</v>
      </c>
      <c r="L62" s="21">
        <f t="shared" si="1"/>
        <v>66.61371199082042</v>
      </c>
      <c r="M62" s="31">
        <v>976.2</v>
      </c>
      <c r="N62" s="25">
        <v>0</v>
      </c>
      <c r="O62" s="25">
        <v>976.2</v>
      </c>
      <c r="P62" s="31">
        <v>0</v>
      </c>
    </row>
    <row r="63" spans="1:16" ht="13.5" customHeight="1">
      <c r="A63" s="38">
        <v>56</v>
      </c>
      <c r="B63" s="14" t="s">
        <v>84</v>
      </c>
      <c r="C63" s="21">
        <f>'2014տարի'!P66</f>
        <v>2055.1</v>
      </c>
      <c r="D63" s="21">
        <f>'2014տարի'!Q66</f>
        <v>2047.9879999999998</v>
      </c>
      <c r="E63" s="21">
        <f t="shared" si="0"/>
        <v>99.653934115128223</v>
      </c>
      <c r="F63" s="31">
        <v>2665.4</v>
      </c>
      <c r="G63" s="31">
        <v>1122.0999999999999</v>
      </c>
      <c r="H63" s="31">
        <v>0</v>
      </c>
      <c r="I63" s="21">
        <v>0</v>
      </c>
      <c r="J63" s="21">
        <f>'2014տարի'!V66</f>
        <v>3079.6</v>
      </c>
      <c r="K63" s="21">
        <f>'2014տարի'!W66</f>
        <v>3080.5819999999999</v>
      </c>
      <c r="L63" s="21">
        <f t="shared" si="1"/>
        <v>100.03188725808548</v>
      </c>
      <c r="M63" s="31">
        <v>9165.1</v>
      </c>
      <c r="N63" s="25">
        <v>5225.6000000000004</v>
      </c>
      <c r="O63" s="25">
        <v>0</v>
      </c>
      <c r="P63" s="31">
        <v>0</v>
      </c>
    </row>
    <row r="64" spans="1:16" ht="13.5" customHeight="1">
      <c r="A64" s="38">
        <v>57</v>
      </c>
      <c r="B64" s="14" t="s">
        <v>85</v>
      </c>
      <c r="C64" s="21">
        <f>'2014տարի'!P67</f>
        <v>10611</v>
      </c>
      <c r="D64" s="21">
        <f>'2014տարի'!Q67</f>
        <v>11051.724</v>
      </c>
      <c r="E64" s="21">
        <f t="shared" si="0"/>
        <v>104.15346338705116</v>
      </c>
      <c r="F64" s="31">
        <v>9700</v>
      </c>
      <c r="G64" s="31">
        <v>4515.1000000000004</v>
      </c>
      <c r="H64" s="31">
        <v>200</v>
      </c>
      <c r="I64" s="21">
        <v>806.4</v>
      </c>
      <c r="J64" s="21">
        <f>'2014տարի'!V67</f>
        <v>4900</v>
      </c>
      <c r="K64" s="21">
        <f>'2014տարի'!W67</f>
        <v>4373.5389999999998</v>
      </c>
      <c r="L64" s="21">
        <f t="shared" si="1"/>
        <v>89.25589795918367</v>
      </c>
      <c r="M64" s="21">
        <v>9503.7000000000007</v>
      </c>
      <c r="N64" s="21">
        <v>3800</v>
      </c>
      <c r="O64" s="21">
        <v>800</v>
      </c>
      <c r="P64" s="21">
        <v>314.5</v>
      </c>
    </row>
    <row r="65" spans="1:16" ht="13.5" customHeight="1">
      <c r="A65" s="38">
        <v>58</v>
      </c>
      <c r="B65" s="14" t="s">
        <v>86</v>
      </c>
      <c r="C65" s="21">
        <f>'2014տարի'!P68</f>
        <v>1387</v>
      </c>
      <c r="D65" s="21">
        <f>'2014տարի'!Q68</f>
        <v>2252.2870000000003</v>
      </c>
      <c r="E65" s="21">
        <f t="shared" si="0"/>
        <v>162.38550829127615</v>
      </c>
      <c r="F65" s="31">
        <v>550</v>
      </c>
      <c r="G65" s="31">
        <v>301</v>
      </c>
      <c r="H65" s="31">
        <v>183</v>
      </c>
      <c r="I65" s="21">
        <v>0</v>
      </c>
      <c r="J65" s="21">
        <f>'2014տարի'!V68</f>
        <v>6100</v>
      </c>
      <c r="K65" s="21">
        <f>'2014տարի'!W68</f>
        <v>3182.5770000000002</v>
      </c>
      <c r="L65" s="21">
        <f t="shared" si="1"/>
        <v>52.173393442622952</v>
      </c>
      <c r="M65" s="31">
        <v>14600</v>
      </c>
      <c r="N65" s="25">
        <v>8000</v>
      </c>
      <c r="O65" s="25">
        <v>0</v>
      </c>
      <c r="P65" s="31">
        <v>0</v>
      </c>
    </row>
    <row r="66" spans="1:16" ht="13.5" customHeight="1">
      <c r="A66" s="38">
        <v>59</v>
      </c>
      <c r="B66" s="14" t="s">
        <v>87</v>
      </c>
      <c r="C66" s="21">
        <f>'2014տարի'!P69</f>
        <v>1650</v>
      </c>
      <c r="D66" s="21">
        <f>'2014տարի'!Q69</f>
        <v>1774.9143999999999</v>
      </c>
      <c r="E66" s="21">
        <f t="shared" si="0"/>
        <v>107.5705696969697</v>
      </c>
      <c r="F66" s="31">
        <v>697.2</v>
      </c>
      <c r="G66" s="31">
        <v>560</v>
      </c>
      <c r="H66" s="31">
        <v>0</v>
      </c>
      <c r="I66" s="21">
        <v>0</v>
      </c>
      <c r="J66" s="21">
        <f>'2014տարի'!V69</f>
        <v>0</v>
      </c>
      <c r="K66" s="21">
        <f>'2014տարի'!W69</f>
        <v>0</v>
      </c>
      <c r="L66" s="21">
        <v>0</v>
      </c>
      <c r="M66" s="31">
        <v>0</v>
      </c>
      <c r="N66" s="25">
        <v>0</v>
      </c>
      <c r="O66" s="25">
        <v>0</v>
      </c>
      <c r="P66" s="31">
        <v>0</v>
      </c>
    </row>
    <row r="67" spans="1:16" ht="13.5" customHeight="1">
      <c r="A67" s="38">
        <v>60</v>
      </c>
      <c r="B67" s="14" t="s">
        <v>88</v>
      </c>
      <c r="C67" s="21">
        <f>'2014տարի'!P70</f>
        <v>1870.2</v>
      </c>
      <c r="D67" s="21">
        <f>'2014տարի'!Q70</f>
        <v>2194.3129999999996</v>
      </c>
      <c r="E67" s="21">
        <f t="shared" si="0"/>
        <v>117.33039247139341</v>
      </c>
      <c r="F67" s="31">
        <v>200</v>
      </c>
      <c r="G67" s="31">
        <v>10.8</v>
      </c>
      <c r="H67" s="31">
        <v>200</v>
      </c>
      <c r="I67" s="21">
        <v>200</v>
      </c>
      <c r="J67" s="21">
        <f>'2014տարի'!V70</f>
        <v>1720</v>
      </c>
      <c r="K67" s="21">
        <f>'2014տարի'!W70</f>
        <v>1719.8579999999999</v>
      </c>
      <c r="L67" s="21">
        <f t="shared" si="1"/>
        <v>99.991744186046503</v>
      </c>
      <c r="M67" s="31">
        <v>320</v>
      </c>
      <c r="N67" s="25">
        <v>10.8</v>
      </c>
      <c r="O67" s="25">
        <v>320</v>
      </c>
      <c r="P67" s="31">
        <v>320</v>
      </c>
    </row>
    <row r="68" spans="1:16" ht="13.5" customHeight="1">
      <c r="A68" s="38">
        <v>61</v>
      </c>
      <c r="B68" s="14" t="s">
        <v>89</v>
      </c>
      <c r="C68" s="21">
        <f>'2014տարի'!P71</f>
        <v>1015.1</v>
      </c>
      <c r="D68" s="21">
        <f>'2014տարի'!Q71</f>
        <v>771.54900000000009</v>
      </c>
      <c r="E68" s="21">
        <f t="shared" si="0"/>
        <v>76.007191409713329</v>
      </c>
      <c r="F68" s="31">
        <v>722</v>
      </c>
      <c r="G68" s="31">
        <v>5.3</v>
      </c>
      <c r="H68" s="31">
        <v>0</v>
      </c>
      <c r="I68" s="21">
        <v>0</v>
      </c>
      <c r="J68" s="21">
        <f>'2014տարի'!V71</f>
        <v>3000</v>
      </c>
      <c r="K68" s="21">
        <f>'2014տարի'!W71</f>
        <v>2412.402</v>
      </c>
      <c r="L68" s="21">
        <f t="shared" si="1"/>
        <v>80.41340000000001</v>
      </c>
      <c r="M68" s="31">
        <v>2752.8</v>
      </c>
      <c r="N68" s="25">
        <v>0</v>
      </c>
      <c r="O68" s="25">
        <v>200</v>
      </c>
      <c r="P68" s="31">
        <v>0</v>
      </c>
    </row>
    <row r="69" spans="1:16" ht="13.5" customHeight="1">
      <c r="A69" s="38">
        <v>62</v>
      </c>
      <c r="B69" s="14" t="s">
        <v>90</v>
      </c>
      <c r="C69" s="21">
        <f>'2014տարի'!P72</f>
        <v>777</v>
      </c>
      <c r="D69" s="21">
        <f>'2014տարի'!Q72</f>
        <v>990.73</v>
      </c>
      <c r="E69" s="21">
        <f t="shared" si="0"/>
        <v>127.5070785070785</v>
      </c>
      <c r="F69" s="21">
        <v>126</v>
      </c>
      <c r="G69" s="21">
        <v>40</v>
      </c>
      <c r="H69" s="21">
        <v>126</v>
      </c>
      <c r="I69" s="21">
        <v>76</v>
      </c>
      <c r="J69" s="21">
        <f>'2014տարի'!V72</f>
        <v>426</v>
      </c>
      <c r="K69" s="21">
        <f>'2014տարի'!W72</f>
        <v>490.505</v>
      </c>
      <c r="L69" s="21">
        <f t="shared" si="1"/>
        <v>115.14201877934272</v>
      </c>
      <c r="M69" s="59">
        <v>60</v>
      </c>
      <c r="N69" s="59">
        <v>9.1</v>
      </c>
      <c r="O69" s="59">
        <v>60</v>
      </c>
      <c r="P69" s="59">
        <v>33.700000000000003</v>
      </c>
    </row>
    <row r="70" spans="1:16" ht="15.75" customHeight="1">
      <c r="A70" s="183" t="s">
        <v>128</v>
      </c>
      <c r="B70" s="184"/>
      <c r="C70" s="39">
        <f>SUM(C8:C69)</f>
        <v>219320.40000000002</v>
      </c>
      <c r="D70" s="39">
        <f t="shared" ref="D70" si="2">SUM(D8:D69)</f>
        <v>243878.6709</v>
      </c>
      <c r="E70" s="21">
        <f t="shared" si="0"/>
        <v>111.19744032018907</v>
      </c>
      <c r="F70" s="39">
        <f>SUM(F8:F69)</f>
        <v>161816.59999999995</v>
      </c>
      <c r="G70" s="39">
        <f t="shared" ref="G70:K70" si="3">SUM(G8:G69)</f>
        <v>67006.600000000006</v>
      </c>
      <c r="H70" s="39">
        <f t="shared" si="3"/>
        <v>13480.999999999998</v>
      </c>
      <c r="I70" s="39">
        <f t="shared" si="3"/>
        <v>21759.600000000002</v>
      </c>
      <c r="J70" s="39">
        <f t="shared" si="3"/>
        <v>194886.12010000003</v>
      </c>
      <c r="K70" s="39">
        <f t="shared" si="3"/>
        <v>184234.28399999996</v>
      </c>
      <c r="L70" s="21">
        <f t="shared" si="1"/>
        <v>94.534327999072275</v>
      </c>
      <c r="M70" s="39">
        <f t="shared" ref="M70" si="4">SUM(M8:M69)</f>
        <v>420406.30000000005</v>
      </c>
      <c r="N70" s="39">
        <f t="shared" ref="N70:P70" si="5">SUM(N8:N69)</f>
        <v>203800.09999999998</v>
      </c>
      <c r="O70" s="39">
        <f t="shared" si="5"/>
        <v>19555.599999999999</v>
      </c>
      <c r="P70" s="39">
        <f t="shared" si="5"/>
        <v>17993.300000000003</v>
      </c>
    </row>
    <row r="71" spans="1:16" ht="3.75" customHeight="1"/>
  </sheetData>
  <mergeCells count="21">
    <mergeCell ref="O4:O6"/>
    <mergeCell ref="P4:P6"/>
    <mergeCell ref="C5:C6"/>
    <mergeCell ref="J5:J6"/>
    <mergeCell ref="A70:B70"/>
    <mergeCell ref="D5:D6"/>
    <mergeCell ref="E5:E6"/>
    <mergeCell ref="L5:L6"/>
    <mergeCell ref="K5:K6"/>
    <mergeCell ref="C1:N1"/>
    <mergeCell ref="C2:N2"/>
    <mergeCell ref="A4:A7"/>
    <mergeCell ref="B4:B7"/>
    <mergeCell ref="C4:E4"/>
    <mergeCell ref="F4:F6"/>
    <mergeCell ref="G4:G6"/>
    <mergeCell ref="H4:H6"/>
    <mergeCell ref="I4:I6"/>
    <mergeCell ref="J4:L4"/>
    <mergeCell ref="M4:M6"/>
    <mergeCell ref="N4:N6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2014տարի</vt:lpstr>
      <vt:lpstr>ապ.տարի</vt:lpstr>
      <vt:lpstr>'2014տարի'!Print_Titles</vt:lpstr>
      <vt:lpstr>ապ.տարի!Print_Titles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</dc:creator>
  <cp:lastModifiedBy>user</cp:lastModifiedBy>
  <cp:lastPrinted>2015-01-26T05:17:01Z</cp:lastPrinted>
  <dcterms:created xsi:type="dcterms:W3CDTF">2002-03-15T09:46:46Z</dcterms:created>
  <dcterms:modified xsi:type="dcterms:W3CDTF">2015-02-09T12:44:11Z</dcterms:modified>
</cp:coreProperties>
</file>